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202311\"/>
    </mc:Choice>
  </mc:AlternateContent>
  <xr:revisionPtr revIDLastSave="0" documentId="8_{A9A9924D-F9A3-4F0C-917F-6D8606EB92AD}" xr6:coauthVersionLast="47" xr6:coauthVersionMax="47" xr10:uidLastSave="{00000000-0000-0000-0000-000000000000}"/>
  <bookViews>
    <workbookView xWindow="28680" yWindow="-120" windowWidth="29040" windowHeight="15720" firstSheet="4" activeTab="4" xr2:uid="{00000000-000D-0000-FFFF-FFFF00000000}"/>
  </bookViews>
  <sheets>
    <sheet name="令和3年" sheetId="19" r:id="rId1"/>
    <sheet name="令和5年" sheetId="28" r:id="rId2"/>
    <sheet name="入所" sheetId="23" r:id="rId3"/>
    <sheet name="入所 (2)" sheetId="29" r:id="rId4"/>
    <sheet name="入所_20231101" sheetId="31" r:id="rId5"/>
    <sheet name="入所_20231201" sheetId="33" r:id="rId6"/>
    <sheet name="短期 (3)" sheetId="32" r:id="rId7"/>
    <sheet name="短期_20231201" sheetId="34" r:id="rId8"/>
    <sheet name="Sheet1" sheetId="27" r:id="rId9"/>
    <sheet name="通リハ" sheetId="24" r:id="rId10"/>
    <sheet name="短期" sheetId="26" r:id="rId11"/>
    <sheet name="短期 (2)" sheetId="30" r:id="rId12"/>
    <sheet name="新料金" sheetId="18" r:id="rId13"/>
    <sheet name="ロング" sheetId="9" r:id="rId14"/>
    <sheet name="ｓｓ" sheetId="8" r:id="rId15"/>
    <sheet name="Sheet2" sheetId="2" r:id="rId16"/>
    <sheet name="Sheet3" sheetId="3" r:id="rId17"/>
  </sheets>
  <definedNames>
    <definedName name="_xlnm.Print_Area" localSheetId="0">令和3年!$A$1:$H$101</definedName>
    <definedName name="_xlnm.Print_Area" localSheetId="1">令和5年!$A$1:$G$104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8" l="1"/>
  <c r="F7" i="28"/>
  <c r="E7" i="28"/>
  <c r="E67" i="28"/>
  <c r="G66" i="28"/>
  <c r="F66" i="28"/>
  <c r="E66" i="28"/>
  <c r="F7" i="27"/>
  <c r="F6" i="27"/>
  <c r="G1" i="27"/>
  <c r="G3" i="27"/>
  <c r="G5" i="27"/>
  <c r="G4" i="27"/>
  <c r="H4" i="27"/>
  <c r="H6" i="27"/>
  <c r="H5" i="27"/>
  <c r="F8" i="27"/>
  <c r="F4" i="27"/>
  <c r="F13" i="27"/>
  <c r="G13" i="27"/>
  <c r="G7" i="27"/>
  <c r="G9" i="27"/>
  <c r="H16" i="27"/>
  <c r="H15" i="27"/>
  <c r="H14" i="27"/>
  <c r="H13" i="27"/>
  <c r="G16" i="27"/>
  <c r="G15" i="27"/>
  <c r="G14" i="27"/>
  <c r="F16" i="27"/>
  <c r="F15" i="27"/>
  <c r="F14" i="27"/>
  <c r="H12" i="27"/>
  <c r="H11" i="27"/>
  <c r="G12" i="27"/>
  <c r="F12" i="27"/>
  <c r="G11" i="27"/>
  <c r="F11" i="27"/>
  <c r="G10" i="27"/>
  <c r="F10" i="27"/>
  <c r="F3" i="27"/>
  <c r="F5" i="27"/>
  <c r="G6" i="27"/>
  <c r="H7" i="27"/>
  <c r="G8" i="27"/>
  <c r="H8" i="27"/>
  <c r="F9" i="27"/>
  <c r="H9" i="27"/>
  <c r="H3" i="27"/>
  <c r="H10" i="27"/>
  <c r="G104" i="28"/>
  <c r="F104" i="28"/>
  <c r="E104" i="28"/>
  <c r="G103" i="28"/>
  <c r="F103" i="28"/>
  <c r="E103" i="28"/>
  <c r="G102" i="28"/>
  <c r="F102" i="28"/>
  <c r="E102" i="28"/>
  <c r="G101" i="28"/>
  <c r="F101" i="28"/>
  <c r="E101" i="28"/>
  <c r="G100" i="28"/>
  <c r="F100" i="28"/>
  <c r="E100" i="28"/>
  <c r="G98" i="28"/>
  <c r="F98" i="28"/>
  <c r="E98" i="28"/>
  <c r="G97" i="28"/>
  <c r="F97" i="28"/>
  <c r="E97" i="28"/>
  <c r="G96" i="28"/>
  <c r="F96" i="28"/>
  <c r="E96" i="28"/>
  <c r="G95" i="28"/>
  <c r="F95" i="28"/>
  <c r="E95" i="28"/>
  <c r="G94" i="28"/>
  <c r="F94" i="28"/>
  <c r="E94" i="28"/>
  <c r="G93" i="28"/>
  <c r="F93" i="28"/>
  <c r="E93" i="28"/>
  <c r="G92" i="28"/>
  <c r="F92" i="28"/>
  <c r="E92" i="28"/>
  <c r="G91" i="28"/>
  <c r="F91" i="28"/>
  <c r="E91" i="28"/>
  <c r="G90" i="28"/>
  <c r="F90" i="28"/>
  <c r="E90" i="28"/>
  <c r="G89" i="28"/>
  <c r="F89" i="28"/>
  <c r="E89" i="28"/>
  <c r="G88" i="28"/>
  <c r="F88" i="28"/>
  <c r="E88" i="28"/>
  <c r="G87" i="28"/>
  <c r="F87" i="28"/>
  <c r="E87" i="28"/>
  <c r="G86" i="28"/>
  <c r="F86" i="28"/>
  <c r="E86" i="28"/>
  <c r="G85" i="28"/>
  <c r="F85" i="28"/>
  <c r="E85" i="28"/>
  <c r="G84" i="28"/>
  <c r="F84" i="28"/>
  <c r="E84" i="28"/>
  <c r="G83" i="28"/>
  <c r="F83" i="28"/>
  <c r="E83" i="28"/>
  <c r="G82" i="28"/>
  <c r="F82" i="28"/>
  <c r="E82" i="28"/>
  <c r="G81" i="28"/>
  <c r="F81" i="28"/>
  <c r="E81" i="28"/>
  <c r="G80" i="28"/>
  <c r="F80" i="28"/>
  <c r="E80" i="28"/>
  <c r="G79" i="28"/>
  <c r="F79" i="28"/>
  <c r="E79" i="28"/>
  <c r="G78" i="28"/>
  <c r="F78" i="28"/>
  <c r="E78" i="28"/>
  <c r="G77" i="28"/>
  <c r="F77" i="28"/>
  <c r="E77" i="28"/>
  <c r="G76" i="28"/>
  <c r="F76" i="28"/>
  <c r="E76" i="28"/>
  <c r="G75" i="28"/>
  <c r="F75" i="28"/>
  <c r="E75" i="28"/>
  <c r="G74" i="28"/>
  <c r="F74" i="28"/>
  <c r="E74" i="28"/>
  <c r="G73" i="28"/>
  <c r="F73" i="28"/>
  <c r="E73" i="28"/>
  <c r="G68" i="28"/>
  <c r="F68" i="28"/>
  <c r="E68" i="28"/>
  <c r="G67" i="28"/>
  <c r="F67" i="28"/>
  <c r="G65" i="28"/>
  <c r="F65" i="28"/>
  <c r="E65" i="28"/>
  <c r="G64" i="28"/>
  <c r="F64" i="28"/>
  <c r="E64" i="28"/>
  <c r="G63" i="28"/>
  <c r="F63" i="28"/>
  <c r="E63" i="28"/>
  <c r="G62" i="28"/>
  <c r="F62" i="28"/>
  <c r="E62" i="28"/>
  <c r="G61" i="28"/>
  <c r="F61" i="28"/>
  <c r="E61" i="28"/>
  <c r="G60" i="28"/>
  <c r="F60" i="28"/>
  <c r="E60" i="28"/>
  <c r="G59" i="28"/>
  <c r="F59" i="28"/>
  <c r="E59" i="28"/>
  <c r="G58" i="28"/>
  <c r="F58" i="28"/>
  <c r="E58" i="28"/>
  <c r="G57" i="28"/>
  <c r="F57" i="28"/>
  <c r="E57" i="28"/>
  <c r="G56" i="28"/>
  <c r="F56" i="28"/>
  <c r="E56" i="28"/>
  <c r="G55" i="28"/>
  <c r="F55" i="28"/>
  <c r="E55" i="28"/>
  <c r="G54" i="28"/>
  <c r="F54" i="28"/>
  <c r="E54" i="28"/>
  <c r="G53" i="28"/>
  <c r="F53" i="28"/>
  <c r="E53" i="28"/>
  <c r="G52" i="28"/>
  <c r="F52" i="28"/>
  <c r="E52" i="28"/>
  <c r="G51" i="28"/>
  <c r="F51" i="28"/>
  <c r="E51" i="28"/>
  <c r="G50" i="28"/>
  <c r="F50" i="28"/>
  <c r="E50" i="28"/>
  <c r="G49" i="28"/>
  <c r="F49" i="28"/>
  <c r="E49" i="28"/>
  <c r="G48" i="28"/>
  <c r="F48" i="28"/>
  <c r="E48" i="28"/>
  <c r="G47" i="28"/>
  <c r="F47" i="28"/>
  <c r="E47" i="28"/>
  <c r="G46" i="28"/>
  <c r="F46" i="28"/>
  <c r="E46" i="28"/>
  <c r="G45" i="28"/>
  <c r="F45" i="28"/>
  <c r="E45" i="28"/>
  <c r="G44" i="28"/>
  <c r="F44" i="28"/>
  <c r="E44" i="28"/>
  <c r="G43" i="28"/>
  <c r="F43" i="28"/>
  <c r="E43" i="28"/>
  <c r="G42" i="28"/>
  <c r="F42" i="28"/>
  <c r="E42" i="28"/>
  <c r="G41" i="28"/>
  <c r="F41" i="28"/>
  <c r="E41" i="28"/>
  <c r="G40" i="28"/>
  <c r="F40" i="28"/>
  <c r="E40" i="28"/>
  <c r="G38" i="28"/>
  <c r="F38" i="28"/>
  <c r="E38" i="28"/>
  <c r="G37" i="28"/>
  <c r="F37" i="28"/>
  <c r="E37" i="28"/>
  <c r="G36" i="28"/>
  <c r="F36" i="28"/>
  <c r="E36" i="28"/>
  <c r="G35" i="28"/>
  <c r="F35" i="28"/>
  <c r="E35" i="28"/>
  <c r="G33" i="28"/>
  <c r="F33" i="28"/>
  <c r="E33" i="28"/>
  <c r="G32" i="28"/>
  <c r="F32" i="28"/>
  <c r="E32" i="28"/>
  <c r="G31" i="28"/>
  <c r="F31" i="28"/>
  <c r="E31" i="28"/>
  <c r="G30" i="28"/>
  <c r="F30" i="28"/>
  <c r="E30" i="28"/>
  <c r="G29" i="28"/>
  <c r="F29" i="28"/>
  <c r="E29" i="28"/>
  <c r="G28" i="28"/>
  <c r="F28" i="28"/>
  <c r="E28" i="28"/>
  <c r="G27" i="28"/>
  <c r="F27" i="28"/>
  <c r="E27" i="28"/>
  <c r="G26" i="28"/>
  <c r="F26" i="28"/>
  <c r="E26" i="28"/>
  <c r="G25" i="28"/>
  <c r="F25" i="28"/>
  <c r="E25" i="28"/>
  <c r="G24" i="28"/>
  <c r="F24" i="28"/>
  <c r="E24" i="28"/>
  <c r="G22" i="28"/>
  <c r="F22" i="28"/>
  <c r="E22" i="28"/>
  <c r="G21" i="28"/>
  <c r="F21" i="28"/>
  <c r="E21" i="28"/>
  <c r="G20" i="28"/>
  <c r="F20" i="28"/>
  <c r="E20" i="28"/>
  <c r="G19" i="28"/>
  <c r="F19" i="28"/>
  <c r="E19" i="28"/>
  <c r="G18" i="28"/>
  <c r="F18" i="28"/>
  <c r="E18" i="28"/>
  <c r="G17" i="28"/>
  <c r="F17" i="28"/>
  <c r="E17" i="28"/>
  <c r="G16" i="28"/>
  <c r="F16" i="28"/>
  <c r="E16" i="28"/>
  <c r="G15" i="28"/>
  <c r="F15" i="28"/>
  <c r="E15" i="28"/>
  <c r="G14" i="28"/>
  <c r="F14" i="28"/>
  <c r="E14" i="28"/>
  <c r="G12" i="28"/>
  <c r="F12" i="28"/>
  <c r="E12" i="28"/>
  <c r="G11" i="28"/>
  <c r="F11" i="28"/>
  <c r="E11" i="28"/>
  <c r="G10" i="28"/>
  <c r="F10" i="28"/>
  <c r="E10" i="28"/>
  <c r="G9" i="28"/>
  <c r="F9" i="28"/>
  <c r="E9" i="28"/>
  <c r="G8" i="28"/>
  <c r="F8" i="28"/>
  <c r="E8" i="28"/>
  <c r="G6" i="28"/>
  <c r="F6" i="28"/>
  <c r="E6" i="28"/>
  <c r="G5" i="28"/>
  <c r="F5" i="28"/>
  <c r="E5" i="28"/>
  <c r="G4" i="28"/>
  <c r="F4" i="28"/>
  <c r="E4" i="28"/>
  <c r="G3" i="28"/>
  <c r="F3" i="28"/>
  <c r="E3" i="28"/>
  <c r="F1" i="28"/>
  <c r="F95" i="19"/>
  <c r="D31" i="27"/>
  <c r="E94" i="19"/>
  <c r="F94" i="19"/>
  <c r="G94" i="19"/>
  <c r="G21" i="19"/>
  <c r="F21" i="19"/>
  <c r="E21" i="19"/>
  <c r="E15" i="19"/>
  <c r="F15" i="19"/>
  <c r="G15" i="19"/>
  <c r="E24" i="19"/>
  <c r="F24" i="19"/>
  <c r="G24" i="19"/>
  <c r="E20" i="19" l="1"/>
  <c r="F20" i="19"/>
  <c r="G20" i="19"/>
  <c r="E19" i="19"/>
  <c r="F19" i="19"/>
  <c r="G19" i="19"/>
  <c r="E18" i="19"/>
  <c r="F18" i="19"/>
  <c r="G18" i="19"/>
  <c r="E16" i="19"/>
  <c r="F16" i="19"/>
  <c r="G16" i="19"/>
  <c r="E17" i="19"/>
  <c r="F17" i="19"/>
  <c r="G17" i="19"/>
  <c r="E22" i="19"/>
  <c r="F22" i="19"/>
  <c r="G22" i="19"/>
  <c r="E23" i="19"/>
  <c r="F23" i="19"/>
  <c r="G23" i="19"/>
  <c r="E25" i="19"/>
  <c r="F25" i="19"/>
  <c r="G25" i="19"/>
  <c r="E26" i="19"/>
  <c r="F26" i="19"/>
  <c r="G26" i="19"/>
  <c r="E27" i="19"/>
  <c r="F27" i="19"/>
  <c r="G27" i="19"/>
  <c r="E28" i="19"/>
  <c r="F28" i="19"/>
  <c r="G28" i="19"/>
  <c r="E29" i="19"/>
  <c r="F29" i="19"/>
  <c r="G29" i="19"/>
  <c r="E30" i="19"/>
  <c r="F30" i="19"/>
  <c r="G30" i="19"/>
  <c r="E31" i="19"/>
  <c r="F31" i="19"/>
  <c r="G31" i="19"/>
  <c r="E32" i="19"/>
  <c r="F32" i="19"/>
  <c r="G32" i="19"/>
  <c r="E33" i="19"/>
  <c r="F33" i="19"/>
  <c r="G33" i="19"/>
  <c r="E34" i="19"/>
  <c r="F34" i="19"/>
  <c r="G34" i="19"/>
  <c r="E35" i="19"/>
  <c r="F35" i="19"/>
  <c r="G35" i="19"/>
  <c r="E36" i="19"/>
  <c r="F36" i="19"/>
  <c r="G36" i="19"/>
  <c r="G14" i="19"/>
  <c r="F14" i="19"/>
  <c r="E14" i="19"/>
  <c r="E4" i="19"/>
  <c r="F4" i="19"/>
  <c r="G4" i="19"/>
  <c r="E5" i="19"/>
  <c r="F5" i="19"/>
  <c r="G5" i="19"/>
  <c r="E6" i="19"/>
  <c r="F6" i="19"/>
  <c r="G6" i="19"/>
  <c r="E7" i="19"/>
  <c r="F7" i="19"/>
  <c r="G7" i="19"/>
  <c r="E8" i="19"/>
  <c r="F8" i="19"/>
  <c r="G8" i="19"/>
  <c r="E9" i="19"/>
  <c r="F9" i="19"/>
  <c r="G9" i="19"/>
  <c r="E10" i="19"/>
  <c r="F10" i="19"/>
  <c r="G10" i="19"/>
  <c r="E11" i="19"/>
  <c r="F11" i="19"/>
  <c r="G11" i="19"/>
  <c r="E12" i="19"/>
  <c r="F12" i="19"/>
  <c r="G12" i="19"/>
  <c r="G3" i="19"/>
  <c r="F3" i="19"/>
  <c r="E54" i="19"/>
  <c r="F54" i="19"/>
  <c r="G54" i="19"/>
  <c r="E55" i="19"/>
  <c r="F55" i="19"/>
  <c r="G55" i="19"/>
  <c r="E56" i="19"/>
  <c r="F56" i="19"/>
  <c r="G56" i="19"/>
  <c r="E57" i="19"/>
  <c r="F57" i="19"/>
  <c r="G57" i="19"/>
  <c r="E58" i="19"/>
  <c r="F58" i="19"/>
  <c r="G58" i="19"/>
  <c r="E59" i="19"/>
  <c r="F59" i="19"/>
  <c r="G59" i="19"/>
  <c r="E60" i="19"/>
  <c r="F60" i="19"/>
  <c r="G60" i="19"/>
  <c r="E61" i="19"/>
  <c r="F61" i="19"/>
  <c r="G61" i="19"/>
  <c r="E62" i="19"/>
  <c r="F62" i="19"/>
  <c r="G62" i="19"/>
  <c r="E63" i="19"/>
  <c r="F63" i="19"/>
  <c r="G63" i="19"/>
  <c r="E64" i="19"/>
  <c r="F64" i="19"/>
  <c r="G64" i="19"/>
  <c r="E65" i="19"/>
  <c r="F65" i="19"/>
  <c r="G65" i="19"/>
  <c r="G53" i="19"/>
  <c r="F53" i="19"/>
  <c r="E53" i="19"/>
  <c r="E39" i="19"/>
  <c r="F39" i="19"/>
  <c r="G39" i="19"/>
  <c r="E40" i="19"/>
  <c r="F40" i="19"/>
  <c r="G40" i="19"/>
  <c r="E41" i="19"/>
  <c r="F41" i="19"/>
  <c r="G41" i="19"/>
  <c r="E42" i="19"/>
  <c r="F42" i="19"/>
  <c r="G42" i="19"/>
  <c r="E43" i="19"/>
  <c r="F43" i="19"/>
  <c r="G43" i="19"/>
  <c r="E44" i="19"/>
  <c r="F44" i="19"/>
  <c r="G44" i="19"/>
  <c r="E45" i="19"/>
  <c r="F45" i="19"/>
  <c r="G45" i="19"/>
  <c r="E46" i="19"/>
  <c r="F46" i="19"/>
  <c r="G46" i="19"/>
  <c r="E47" i="19"/>
  <c r="F47" i="19"/>
  <c r="G47" i="19"/>
  <c r="E48" i="19"/>
  <c r="F48" i="19"/>
  <c r="G48" i="19"/>
  <c r="E49" i="19"/>
  <c r="F49" i="19"/>
  <c r="G49" i="19"/>
  <c r="E50" i="19"/>
  <c r="F50" i="19"/>
  <c r="G50" i="19"/>
  <c r="E51" i="19"/>
  <c r="F51" i="19"/>
  <c r="G51" i="19"/>
  <c r="G38" i="19"/>
  <c r="F38" i="19"/>
  <c r="E38" i="19"/>
  <c r="E3" i="19"/>
  <c r="E79" i="19"/>
  <c r="F79" i="19"/>
  <c r="G79" i="19"/>
  <c r="E78" i="19"/>
  <c r="F78" i="19"/>
  <c r="G78" i="19"/>
  <c r="E77" i="19"/>
  <c r="F77" i="19"/>
  <c r="G77" i="19"/>
  <c r="E81" i="19"/>
  <c r="F81" i="19"/>
  <c r="G81" i="19"/>
  <c r="E82" i="19"/>
  <c r="F82" i="19"/>
  <c r="G82" i="19"/>
  <c r="E83" i="19"/>
  <c r="F83" i="19"/>
  <c r="G83" i="19"/>
  <c r="E84" i="19"/>
  <c r="F84" i="19"/>
  <c r="G84" i="19"/>
  <c r="E85" i="19"/>
  <c r="F85" i="19"/>
  <c r="G85" i="19"/>
  <c r="E86" i="19"/>
  <c r="F86" i="19"/>
  <c r="G86" i="19"/>
  <c r="E87" i="19"/>
  <c r="F87" i="19"/>
  <c r="G87" i="19"/>
  <c r="E88" i="19"/>
  <c r="F88" i="19"/>
  <c r="G88" i="19"/>
  <c r="E89" i="19"/>
  <c r="F89" i="19"/>
  <c r="G89" i="19"/>
  <c r="E90" i="19"/>
  <c r="F90" i="19"/>
  <c r="G90" i="19"/>
  <c r="E91" i="19"/>
  <c r="F91" i="19"/>
  <c r="G91" i="19"/>
  <c r="E92" i="19"/>
  <c r="F92" i="19"/>
  <c r="G92" i="19"/>
  <c r="E93" i="19"/>
  <c r="F93" i="19"/>
  <c r="G93" i="19"/>
  <c r="E95" i="19"/>
  <c r="G95" i="19"/>
  <c r="E97" i="19"/>
  <c r="F97" i="19"/>
  <c r="G97" i="19"/>
  <c r="E98" i="19"/>
  <c r="F98" i="19"/>
  <c r="G98" i="19"/>
  <c r="E99" i="19"/>
  <c r="F99" i="19"/>
  <c r="G99" i="19"/>
  <c r="E100" i="19"/>
  <c r="F100" i="19"/>
  <c r="G100" i="19"/>
  <c r="E101" i="19"/>
  <c r="F101" i="19"/>
  <c r="G101" i="19"/>
  <c r="G80" i="19"/>
  <c r="F80" i="19"/>
  <c r="E80" i="19"/>
  <c r="E72" i="19"/>
  <c r="F72" i="19"/>
  <c r="G72" i="19"/>
  <c r="E73" i="19"/>
  <c r="F73" i="19"/>
  <c r="G73" i="19"/>
  <c r="E74" i="19"/>
  <c r="F74" i="19"/>
  <c r="G74" i="19"/>
  <c r="E75" i="19"/>
  <c r="F75" i="19"/>
  <c r="G75" i="19"/>
  <c r="E76" i="19"/>
  <c r="F76" i="19"/>
  <c r="G76" i="19"/>
  <c r="G71" i="19"/>
  <c r="F71" i="19"/>
  <c r="G70" i="19"/>
  <c r="F70" i="19"/>
  <c r="E70" i="19"/>
  <c r="E71" i="19"/>
  <c r="E52" i="19"/>
  <c r="F52" i="19"/>
  <c r="G52" i="19"/>
  <c r="I1" i="19" l="1"/>
  <c r="F33" i="18" l="1"/>
  <c r="F34" i="18"/>
  <c r="F35" i="18"/>
  <c r="F36" i="18"/>
  <c r="F37" i="18"/>
  <c r="F38" i="18"/>
  <c r="F32" i="18"/>
  <c r="G33" i="18"/>
  <c r="E33" i="18"/>
  <c r="G32" i="18"/>
  <c r="E32" i="18"/>
  <c r="E35" i="18"/>
  <c r="G35" i="18"/>
  <c r="E36" i="18"/>
  <c r="G36" i="18"/>
  <c r="E37" i="18"/>
  <c r="G37" i="18"/>
  <c r="E38" i="18"/>
  <c r="G38" i="18"/>
  <c r="G34" i="18"/>
  <c r="E34" i="18"/>
  <c r="E16" i="18"/>
  <c r="G17" i="18"/>
  <c r="F17" i="18"/>
  <c r="E17" i="18"/>
  <c r="G16" i="18"/>
  <c r="F16" i="18"/>
  <c r="G23" i="18"/>
  <c r="E24" i="18"/>
  <c r="F24" i="18"/>
  <c r="G24" i="18"/>
  <c r="E23" i="18"/>
  <c r="F23" i="18"/>
  <c r="I1" i="18"/>
  <c r="E26" i="18"/>
  <c r="F26" i="18"/>
  <c r="G26" i="18"/>
  <c r="E27" i="18"/>
  <c r="F27" i="18"/>
  <c r="G27" i="18"/>
  <c r="E28" i="18"/>
  <c r="F28" i="18"/>
  <c r="G28" i="18"/>
  <c r="E29" i="18"/>
  <c r="F29" i="18"/>
  <c r="G29" i="18"/>
  <c r="E18" i="18"/>
  <c r="F18" i="18"/>
  <c r="G18" i="18"/>
  <c r="E19" i="18"/>
  <c r="F19" i="18"/>
  <c r="G19" i="18"/>
  <c r="E20" i="18"/>
  <c r="F20" i="18"/>
  <c r="G20" i="18"/>
  <c r="E21" i="18"/>
  <c r="F21" i="18"/>
  <c r="G21" i="18"/>
  <c r="E22" i="18"/>
  <c r="F22" i="18"/>
  <c r="G22" i="18"/>
  <c r="G25" i="18"/>
  <c r="F25" i="18"/>
  <c r="E25" i="18"/>
  <c r="G13" i="18" l="1"/>
  <c r="F13" i="18"/>
  <c r="F9" i="18"/>
  <c r="F10" i="18"/>
  <c r="F11" i="18"/>
  <c r="F12" i="18"/>
  <c r="F3" i="18"/>
  <c r="F4" i="18"/>
  <c r="F5" i="18"/>
  <c r="F6" i="18"/>
  <c r="F7" i="18"/>
  <c r="G9" i="18"/>
  <c r="G10" i="18"/>
  <c r="G11" i="18"/>
  <c r="G12" i="18"/>
  <c r="G3" i="18"/>
  <c r="G4" i="18"/>
  <c r="G5" i="18"/>
  <c r="G6" i="18"/>
  <c r="G7" i="18"/>
  <c r="G8" i="18"/>
  <c r="E13" i="18"/>
  <c r="F8" i="18" l="1"/>
  <c r="E8" i="18"/>
  <c r="E7" i="18"/>
  <c r="E6" i="18"/>
  <c r="E5" i="18"/>
  <c r="E4" i="18"/>
  <c r="E3" i="18"/>
  <c r="E12" i="18"/>
  <c r="E11" i="18"/>
  <c r="E10" i="18"/>
  <c r="E9" i="18"/>
</calcChain>
</file>

<file path=xl/sharedStrings.xml><?xml version="1.0" encoding="utf-8"?>
<sst xmlns="http://schemas.openxmlformats.org/spreadsheetml/2006/main" count="3395" uniqueCount="659">
  <si>
    <t>初期加算</t>
    <rPh sb="0" eb="2">
      <t>ショキ</t>
    </rPh>
    <rPh sb="2" eb="4">
      <t>カサン</t>
    </rPh>
    <phoneticPr fontId="3"/>
  </si>
  <si>
    <t>短期入所</t>
    <rPh sb="0" eb="2">
      <t>タンキ</t>
    </rPh>
    <rPh sb="2" eb="4">
      <t>ニュウショ</t>
    </rPh>
    <phoneticPr fontId="3"/>
  </si>
  <si>
    <t>予防短期入所</t>
    <rPh sb="0" eb="2">
      <t>ヨボウ</t>
    </rPh>
    <rPh sb="2" eb="4">
      <t>タンキ</t>
    </rPh>
    <rPh sb="4" eb="6">
      <t>ニュウショ</t>
    </rPh>
    <phoneticPr fontId="3"/>
  </si>
  <si>
    <t>多床室</t>
    <rPh sb="0" eb="3">
      <t>タユカシツ</t>
    </rPh>
    <phoneticPr fontId="3"/>
  </si>
  <si>
    <t>従来型個室</t>
    <rPh sb="0" eb="3">
      <t>ジュウライガタ</t>
    </rPh>
    <rPh sb="3" eb="5">
      <t>コシツ</t>
    </rPh>
    <phoneticPr fontId="3"/>
  </si>
  <si>
    <t>退所時情報提供加算</t>
    <rPh sb="0" eb="2">
      <t>タイショ</t>
    </rPh>
    <rPh sb="2" eb="3">
      <t>ジ</t>
    </rPh>
    <rPh sb="3" eb="5">
      <t>ジョウホウ</t>
    </rPh>
    <rPh sb="5" eb="7">
      <t>テイキョウ</t>
    </rPh>
    <rPh sb="7" eb="9">
      <t>カサン</t>
    </rPh>
    <phoneticPr fontId="3"/>
  </si>
  <si>
    <t>退所前連携加算</t>
    <rPh sb="0" eb="2">
      <t>タイショ</t>
    </rPh>
    <rPh sb="2" eb="3">
      <t>マエ</t>
    </rPh>
    <rPh sb="3" eb="5">
      <t>レンケイ</t>
    </rPh>
    <rPh sb="5" eb="7">
      <t>カサン</t>
    </rPh>
    <phoneticPr fontId="3"/>
  </si>
  <si>
    <t>栄養マネジメント加算</t>
    <rPh sb="0" eb="2">
      <t>エイヨウ</t>
    </rPh>
    <rPh sb="8" eb="10">
      <t>カサン</t>
    </rPh>
    <phoneticPr fontId="3"/>
  </si>
  <si>
    <t>療養食加算</t>
    <rPh sb="0" eb="3">
      <t>リョウヨウショク</t>
    </rPh>
    <rPh sb="3" eb="5">
      <t>カサン</t>
    </rPh>
    <phoneticPr fontId="3"/>
  </si>
  <si>
    <t>送迎加算</t>
    <rPh sb="0" eb="2">
      <t>ソウゲイ</t>
    </rPh>
    <rPh sb="2" eb="4">
      <t>カサン</t>
    </rPh>
    <phoneticPr fontId="3"/>
  </si>
  <si>
    <t>緊急短期入所受入加算</t>
    <rPh sb="0" eb="2">
      <t>キンキュウ</t>
    </rPh>
    <rPh sb="2" eb="4">
      <t>タンキ</t>
    </rPh>
    <rPh sb="4" eb="6">
      <t>ニュウショ</t>
    </rPh>
    <rPh sb="6" eb="8">
      <t>ウケイレ</t>
    </rPh>
    <rPh sb="8" eb="10">
      <t>カサン</t>
    </rPh>
    <phoneticPr fontId="3"/>
  </si>
  <si>
    <t>　主な加算並びに実費等</t>
    <rPh sb="1" eb="2">
      <t>オモ</t>
    </rPh>
    <rPh sb="3" eb="5">
      <t>カサン</t>
    </rPh>
    <rPh sb="5" eb="6">
      <t>ナラ</t>
    </rPh>
    <rPh sb="8" eb="10">
      <t>ジッピ</t>
    </rPh>
    <rPh sb="10" eb="11">
      <t>ナド</t>
    </rPh>
    <phoneticPr fontId="3"/>
  </si>
  <si>
    <t>31円/日</t>
    <rPh sb="2" eb="3">
      <t>エン</t>
    </rPh>
    <rPh sb="4" eb="5">
      <t>ヒ</t>
    </rPh>
    <phoneticPr fontId="3"/>
  </si>
  <si>
    <t>15円/日</t>
    <rPh sb="2" eb="3">
      <t>エン</t>
    </rPh>
    <rPh sb="4" eb="5">
      <t>ヒ</t>
    </rPh>
    <phoneticPr fontId="3"/>
  </si>
  <si>
    <t>介護老人保健施設　ケアセンター回生</t>
    <rPh sb="0" eb="2">
      <t>カイゴ</t>
    </rPh>
    <rPh sb="2" eb="4">
      <t>ロウジン</t>
    </rPh>
    <rPh sb="4" eb="6">
      <t>ホケン</t>
    </rPh>
    <rPh sb="6" eb="8">
      <t>シセツ</t>
    </rPh>
    <rPh sb="15" eb="17">
      <t>カイセイ</t>
    </rPh>
    <phoneticPr fontId="3"/>
  </si>
  <si>
    <t>居住費（滞在費）</t>
    <rPh sb="0" eb="2">
      <t>キョジュウ</t>
    </rPh>
    <rPh sb="2" eb="3">
      <t>ヒ</t>
    </rPh>
    <rPh sb="4" eb="7">
      <t>タイザイヒ</t>
    </rPh>
    <phoneticPr fontId="3"/>
  </si>
  <si>
    <t>食費　1日当たり</t>
    <rPh sb="0" eb="2">
      <t>ショクヒ</t>
    </rPh>
    <rPh sb="4" eb="5">
      <t>ニチ</t>
    </rPh>
    <rPh sb="5" eb="6">
      <t>ア</t>
    </rPh>
    <phoneticPr fontId="3"/>
  </si>
  <si>
    <t>日用品費</t>
    <rPh sb="0" eb="3">
      <t>ニチヨウヒン</t>
    </rPh>
    <rPh sb="3" eb="4">
      <t>ヒ</t>
    </rPh>
    <phoneticPr fontId="3"/>
  </si>
  <si>
    <t>教養娯楽費</t>
    <rPh sb="0" eb="2">
      <t>キョウヨウ</t>
    </rPh>
    <rPh sb="2" eb="5">
      <t>ゴラクヒ</t>
    </rPh>
    <phoneticPr fontId="3"/>
  </si>
  <si>
    <t>電気代</t>
    <rPh sb="0" eb="3">
      <t>デンキダイ</t>
    </rPh>
    <phoneticPr fontId="3"/>
  </si>
  <si>
    <t>150円/日</t>
    <rPh sb="3" eb="4">
      <t>エン</t>
    </rPh>
    <rPh sb="5" eb="6">
      <t>ヒ</t>
    </rPh>
    <phoneticPr fontId="3"/>
  </si>
  <si>
    <t>―</t>
    <phoneticPr fontId="3"/>
  </si>
  <si>
    <t>昼食代</t>
    <rPh sb="0" eb="2">
      <t>チュウショク</t>
    </rPh>
    <rPh sb="2" eb="3">
      <t>ダイ</t>
    </rPh>
    <phoneticPr fontId="3"/>
  </si>
  <si>
    <t>要  支   援 １</t>
    <rPh sb="0" eb="1">
      <t>ヨウ</t>
    </rPh>
    <rPh sb="3" eb="4">
      <t>ササ</t>
    </rPh>
    <rPh sb="7" eb="8">
      <t>エン</t>
    </rPh>
    <phoneticPr fontId="3"/>
  </si>
  <si>
    <t>介  護  度  ２</t>
    <rPh sb="0" eb="1">
      <t>カイ</t>
    </rPh>
    <rPh sb="3" eb="4">
      <t>ユズル</t>
    </rPh>
    <rPh sb="6" eb="7">
      <t>ド</t>
    </rPh>
    <phoneticPr fontId="3"/>
  </si>
  <si>
    <t>介  護  度  ３</t>
    <rPh sb="0" eb="1">
      <t>カイ</t>
    </rPh>
    <rPh sb="3" eb="4">
      <t>ユズル</t>
    </rPh>
    <rPh sb="6" eb="7">
      <t>ド</t>
    </rPh>
    <phoneticPr fontId="3"/>
  </si>
  <si>
    <t>介  護  度  ４</t>
    <rPh sb="0" eb="1">
      <t>カイ</t>
    </rPh>
    <rPh sb="3" eb="4">
      <t>ユズル</t>
    </rPh>
    <rPh sb="6" eb="7">
      <t>ド</t>
    </rPh>
    <phoneticPr fontId="3"/>
  </si>
  <si>
    <t>介  護  度  ５</t>
    <rPh sb="0" eb="1">
      <t>カイ</t>
    </rPh>
    <rPh sb="3" eb="4">
      <t>ユズル</t>
    </rPh>
    <rPh sb="6" eb="7">
      <t>ド</t>
    </rPh>
    <phoneticPr fontId="3"/>
  </si>
  <si>
    <t>要  支  援  ２</t>
    <rPh sb="0" eb="1">
      <t>ヨウ</t>
    </rPh>
    <rPh sb="3" eb="4">
      <t>ササ</t>
    </rPh>
    <rPh sb="6" eb="7">
      <t>エン</t>
    </rPh>
    <phoneticPr fontId="3"/>
  </si>
  <si>
    <t>要　支　援　１</t>
    <rPh sb="0" eb="1">
      <t>ヨウ</t>
    </rPh>
    <rPh sb="2" eb="3">
      <t>ササ</t>
    </rPh>
    <rPh sb="4" eb="5">
      <t>エン</t>
    </rPh>
    <phoneticPr fontId="3"/>
  </si>
  <si>
    <t>要　支　援　２</t>
    <rPh sb="0" eb="1">
      <t>ヨウ</t>
    </rPh>
    <rPh sb="2" eb="3">
      <t>ササ</t>
    </rPh>
    <rPh sb="4" eb="5">
      <t>エン</t>
    </rPh>
    <phoneticPr fontId="3"/>
  </si>
  <si>
    <t>介　護　度　２</t>
    <rPh sb="0" eb="1">
      <t>カイ</t>
    </rPh>
    <rPh sb="2" eb="3">
      <t>ユズル</t>
    </rPh>
    <rPh sb="4" eb="5">
      <t>ド</t>
    </rPh>
    <phoneticPr fontId="3"/>
  </si>
  <si>
    <t>介　護　度　３</t>
    <rPh sb="0" eb="1">
      <t>カイ</t>
    </rPh>
    <rPh sb="2" eb="3">
      <t>ユズル</t>
    </rPh>
    <rPh sb="4" eb="5">
      <t>ド</t>
    </rPh>
    <phoneticPr fontId="3"/>
  </si>
  <si>
    <t>介　護　度　４</t>
    <rPh sb="0" eb="1">
      <t>カイ</t>
    </rPh>
    <rPh sb="2" eb="3">
      <t>ユズル</t>
    </rPh>
    <rPh sb="4" eb="5">
      <t>ド</t>
    </rPh>
    <phoneticPr fontId="3"/>
  </si>
  <si>
    <t>介　護　度　５</t>
    <rPh sb="0" eb="1">
      <t>カイ</t>
    </rPh>
    <rPh sb="2" eb="3">
      <t>ユズル</t>
    </rPh>
    <rPh sb="4" eb="5">
      <t>ド</t>
    </rPh>
    <phoneticPr fontId="3"/>
  </si>
  <si>
    <t>おやつ代</t>
    <rPh sb="3" eb="4">
      <t>ダイ</t>
    </rPh>
    <phoneticPr fontId="3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</si>
  <si>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3"/>
  </si>
  <si>
    <t>25円/日</t>
    <rPh sb="2" eb="3">
      <t>エン</t>
    </rPh>
    <rPh sb="4" eb="5">
      <t>ヒ</t>
    </rPh>
    <phoneticPr fontId="3"/>
  </si>
  <si>
    <t>　　　</t>
    <phoneticPr fontId="3"/>
  </si>
  <si>
    <t>1,550円/日</t>
    <rPh sb="5" eb="6">
      <t>エン</t>
    </rPh>
    <rPh sb="7" eb="8">
      <t>ヒ</t>
    </rPh>
    <phoneticPr fontId="3"/>
  </si>
  <si>
    <t>310円/食</t>
    <rPh sb="3" eb="4">
      <t>エン</t>
    </rPh>
    <rPh sb="5" eb="6">
      <t>ショク</t>
    </rPh>
    <phoneticPr fontId="3"/>
  </si>
  <si>
    <t>620円/食</t>
    <rPh sb="3" eb="4">
      <t>エン</t>
    </rPh>
    <rPh sb="5" eb="6">
      <t>ショク</t>
    </rPh>
    <phoneticPr fontId="3"/>
  </si>
  <si>
    <t>108円/回</t>
    <rPh sb="3" eb="4">
      <t>エン</t>
    </rPh>
    <rPh sb="5" eb="6">
      <t>カイ</t>
    </rPh>
    <phoneticPr fontId="3"/>
  </si>
  <si>
    <t>108円/日</t>
    <rPh sb="3" eb="4">
      <t>エン</t>
    </rPh>
    <rPh sb="5" eb="6">
      <t>ヒ</t>
    </rPh>
    <phoneticPr fontId="3"/>
  </si>
  <si>
    <t>短期集中リハビリテーション実施加算</t>
    <rPh sb="0" eb="2">
      <t>タンキ</t>
    </rPh>
    <rPh sb="2" eb="4">
      <t>シュウチュウ</t>
    </rPh>
    <rPh sb="13" eb="15">
      <t>ジッシ</t>
    </rPh>
    <rPh sb="15" eb="17">
      <t>カサン</t>
    </rPh>
    <phoneticPr fontId="3"/>
  </si>
  <si>
    <t>個別リハビリテーション実施加算</t>
    <rPh sb="0" eb="2">
      <t>コベツ</t>
    </rPh>
    <rPh sb="11" eb="13">
      <t>ジッシ</t>
    </rPh>
    <rPh sb="13" eb="15">
      <t>カサン</t>
    </rPh>
    <phoneticPr fontId="3"/>
  </si>
  <si>
    <t>認知症短期集中リハビリテーション加算</t>
    <rPh sb="0" eb="2">
      <t>ニンチ</t>
    </rPh>
    <rPh sb="2" eb="3">
      <t>ショウ</t>
    </rPh>
    <rPh sb="3" eb="5">
      <t>タンキ</t>
    </rPh>
    <rPh sb="5" eb="7">
      <t>シュウチュウ</t>
    </rPh>
    <rPh sb="16" eb="18">
      <t>カサン</t>
    </rPh>
    <phoneticPr fontId="3"/>
  </si>
  <si>
    <t>地域連携診療計画情報提供加算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ジョウホウ</t>
    </rPh>
    <rPh sb="10" eb="12">
      <t>テイキョウ</t>
    </rPh>
    <rPh sb="12" eb="14">
      <t>カサン</t>
    </rPh>
    <phoneticPr fontId="3"/>
  </si>
  <si>
    <t>紙おむつ代</t>
    <rPh sb="0" eb="1">
      <t>カミ</t>
    </rPh>
    <rPh sb="4" eb="5">
      <t>ダイ</t>
    </rPh>
    <phoneticPr fontId="3"/>
  </si>
  <si>
    <t>紙パンツ代</t>
    <rPh sb="0" eb="1">
      <t>カミ</t>
    </rPh>
    <rPh sb="4" eb="5">
      <t>ダイ</t>
    </rPh>
    <phoneticPr fontId="3"/>
  </si>
  <si>
    <t>パット代</t>
    <rPh sb="3" eb="4">
      <t>ダイ</t>
    </rPh>
    <phoneticPr fontId="3"/>
  </si>
  <si>
    <t>外泊時費用</t>
    <rPh sb="0" eb="2">
      <t>ガイハク</t>
    </rPh>
    <rPh sb="2" eb="3">
      <t>ジ</t>
    </rPh>
    <rPh sb="3" eb="5">
      <t>ヒヨウ</t>
    </rPh>
    <phoneticPr fontId="3"/>
  </si>
  <si>
    <t>247円/回</t>
    <rPh sb="3" eb="4">
      <t>エン</t>
    </rPh>
    <rPh sb="5" eb="6">
      <t>カイ</t>
    </rPh>
    <phoneticPr fontId="3"/>
  </si>
  <si>
    <t>372円/日</t>
    <rPh sb="3" eb="4">
      <t>エン</t>
    </rPh>
    <rPh sb="5" eb="6">
      <t>ヒ</t>
    </rPh>
    <phoneticPr fontId="3"/>
  </si>
  <si>
    <t>19円/日</t>
    <rPh sb="2" eb="3">
      <t>エン</t>
    </rPh>
    <rPh sb="4" eb="5">
      <t>ヒ</t>
    </rPh>
    <phoneticPr fontId="3"/>
  </si>
  <si>
    <t>314円/日</t>
    <rPh sb="3" eb="4">
      <t>エン</t>
    </rPh>
    <rPh sb="5" eb="6">
      <t>ヒ</t>
    </rPh>
    <phoneticPr fontId="3"/>
  </si>
  <si>
    <t>309円/回</t>
    <rPh sb="3" eb="4">
      <t>エン</t>
    </rPh>
    <rPh sb="5" eb="6">
      <t>カイ</t>
    </rPh>
    <phoneticPr fontId="3"/>
  </si>
  <si>
    <t>493円/回</t>
    <rPh sb="3" eb="4">
      <t>エン</t>
    </rPh>
    <rPh sb="5" eb="6">
      <t>カイ</t>
    </rPh>
    <phoneticPr fontId="3"/>
  </si>
  <si>
    <t>411円/回</t>
    <rPh sb="3" eb="4">
      <t>エン</t>
    </rPh>
    <rPh sb="5" eb="6">
      <t>カイ</t>
    </rPh>
    <phoneticPr fontId="3"/>
  </si>
  <si>
    <t>514円/回</t>
    <rPh sb="3" eb="4">
      <t>エン</t>
    </rPh>
    <rPh sb="5" eb="6">
      <t>カイ</t>
    </rPh>
    <phoneticPr fontId="3"/>
  </si>
  <si>
    <t>124円/日</t>
    <rPh sb="3" eb="4">
      <t>エン</t>
    </rPh>
    <rPh sb="5" eb="6">
      <t>ヒ</t>
    </rPh>
    <phoneticPr fontId="3"/>
  </si>
  <si>
    <t>155円/回</t>
    <rPh sb="3" eb="4">
      <t>エン</t>
    </rPh>
    <rPh sb="5" eb="6">
      <t>カイ</t>
    </rPh>
    <phoneticPr fontId="3"/>
  </si>
  <si>
    <t>104円/日</t>
    <rPh sb="3" eb="4">
      <t>エン</t>
    </rPh>
    <rPh sb="5" eb="6">
      <t>ヒ</t>
    </rPh>
    <phoneticPr fontId="3"/>
  </si>
  <si>
    <t>中重度者ケア体制加算</t>
    <rPh sb="0" eb="1">
      <t>チュウ</t>
    </rPh>
    <rPh sb="1" eb="3">
      <t>ジュウド</t>
    </rPh>
    <rPh sb="3" eb="4">
      <t>シャ</t>
    </rPh>
    <rPh sb="6" eb="8">
      <t>タイセイ</t>
    </rPh>
    <rPh sb="8" eb="10">
      <t>カサン</t>
    </rPh>
    <phoneticPr fontId="3"/>
  </si>
  <si>
    <t>21円/日</t>
    <rPh sb="2" eb="3">
      <t>エン</t>
    </rPh>
    <rPh sb="4" eb="5">
      <t>ヒ</t>
    </rPh>
    <phoneticPr fontId="3"/>
  </si>
  <si>
    <t>233円/月</t>
    <rPh sb="3" eb="4">
      <t>エン</t>
    </rPh>
    <rPh sb="5" eb="6">
      <t>ツキ</t>
    </rPh>
    <phoneticPr fontId="3"/>
  </si>
  <si>
    <t>通所リハビリ</t>
    <rPh sb="0" eb="2">
      <t>ツウショ</t>
    </rPh>
    <phoneticPr fontId="3"/>
  </si>
  <si>
    <t>予防通所リハビリ</t>
    <rPh sb="0" eb="2">
      <t>ヨボウ</t>
    </rPh>
    <rPh sb="2" eb="4">
      <t>ツウショ</t>
    </rPh>
    <phoneticPr fontId="3"/>
  </si>
  <si>
    <t>411円/月</t>
    <rPh sb="3" eb="4">
      <t>エン</t>
    </rPh>
    <rPh sb="5" eb="6">
      <t>ツキ</t>
    </rPh>
    <phoneticPr fontId="3"/>
  </si>
  <si>
    <t>食費・居住費につきましては、市民税非課税世帯の方は、負担軽減の制度がございます。</t>
    <rPh sb="0" eb="2">
      <t>ショクヒ</t>
    </rPh>
    <rPh sb="3" eb="5">
      <t>キョジュウ</t>
    </rPh>
    <rPh sb="5" eb="6">
      <t>ヒ</t>
    </rPh>
    <rPh sb="14" eb="16">
      <t>シミン</t>
    </rPh>
    <rPh sb="16" eb="17">
      <t>ゼイ</t>
    </rPh>
    <rPh sb="17" eb="20">
      <t>ヒカゼイ</t>
    </rPh>
    <rPh sb="20" eb="22">
      <t>セタイ</t>
    </rPh>
    <rPh sb="23" eb="24">
      <t>カタ</t>
    </rPh>
    <rPh sb="26" eb="28">
      <t>フタン</t>
    </rPh>
    <rPh sb="28" eb="30">
      <t>ケイゲン</t>
    </rPh>
    <rPh sb="31" eb="33">
      <t>セイド</t>
    </rPh>
    <phoneticPr fontId="3"/>
  </si>
  <si>
    <t>580円/日</t>
    <rPh sb="3" eb="4">
      <t>エン</t>
    </rPh>
    <rPh sb="5" eb="6">
      <t>ヒ</t>
    </rPh>
    <phoneticPr fontId="3"/>
  </si>
  <si>
    <t>重度療養管理加算１</t>
    <rPh sb="0" eb="2">
      <t>ジュウド</t>
    </rPh>
    <rPh sb="2" eb="4">
      <t>リョウヨウ</t>
    </rPh>
    <rPh sb="4" eb="6">
      <t>カンリ</t>
    </rPh>
    <rPh sb="6" eb="8">
      <t>カサン</t>
    </rPh>
    <phoneticPr fontId="3"/>
  </si>
  <si>
    <t>93円/日</t>
    <rPh sb="2" eb="3">
      <t>エン</t>
    </rPh>
    <rPh sb="4" eb="5">
      <t>ヒ</t>
    </rPh>
    <phoneticPr fontId="3"/>
  </si>
  <si>
    <t xml:space="preserve"> 介　護　度　１ </t>
    <rPh sb="1" eb="2">
      <t>カイ</t>
    </rPh>
    <rPh sb="3" eb="4">
      <t>ユズル</t>
    </rPh>
    <rPh sb="5" eb="6">
      <t>ド</t>
    </rPh>
    <phoneticPr fontId="3"/>
  </si>
  <si>
    <t>―</t>
    <phoneticPr fontId="3"/>
  </si>
  <si>
    <t>672円/日</t>
    <rPh sb="3" eb="4">
      <t>エン</t>
    </rPh>
    <rPh sb="5" eb="6">
      <t>ヒ</t>
    </rPh>
    <phoneticPr fontId="3"/>
  </si>
  <si>
    <t>930円/日</t>
    <rPh sb="3" eb="4">
      <t>エン</t>
    </rPh>
    <rPh sb="5" eb="6">
      <t>ヒ</t>
    </rPh>
    <phoneticPr fontId="3"/>
  </si>
  <si>
    <t>1,291円/日</t>
    <rPh sb="5" eb="6">
      <t>エン</t>
    </rPh>
    <rPh sb="7" eb="8">
      <t>ヒ</t>
    </rPh>
    <phoneticPr fontId="3"/>
  </si>
  <si>
    <t>朝　　食　　</t>
    <rPh sb="0" eb="1">
      <t>アサ</t>
    </rPh>
    <rPh sb="3" eb="4">
      <t>ショク</t>
    </rPh>
    <phoneticPr fontId="3"/>
  </si>
  <si>
    <t>昼　　食　　</t>
    <rPh sb="0" eb="1">
      <t>ヒル</t>
    </rPh>
    <rPh sb="3" eb="4">
      <t>ショク</t>
    </rPh>
    <phoneticPr fontId="3"/>
  </si>
  <si>
    <t>夕　　食　　</t>
    <rPh sb="0" eb="1">
      <t>ユウ</t>
    </rPh>
    <rPh sb="3" eb="4">
      <t>ショク</t>
    </rPh>
    <phoneticPr fontId="3"/>
  </si>
  <si>
    <t>特定老短１（日帰り利用　３時間以上４時間未満）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3" eb="17">
      <t>ジカンイジョウ</t>
    </rPh>
    <rPh sb="18" eb="20">
      <t>ジカン</t>
    </rPh>
    <rPh sb="20" eb="22">
      <t>ミマン</t>
    </rPh>
    <phoneticPr fontId="3"/>
  </si>
  <si>
    <t>特定老短１（日帰り利用　４時間以上６時間未満）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3" eb="17">
      <t>ジカンイジョウ</t>
    </rPh>
    <rPh sb="18" eb="20">
      <t>ジカン</t>
    </rPh>
    <rPh sb="20" eb="22">
      <t>ミマン</t>
    </rPh>
    <phoneticPr fontId="3"/>
  </si>
  <si>
    <t>特定老短１（日帰り利用　６時間以上８時間未満）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3" eb="17">
      <t>ジカンイジョウ</t>
    </rPh>
    <rPh sb="18" eb="20">
      <t>ジカン</t>
    </rPh>
    <rPh sb="20" eb="22">
      <t>ミマン</t>
    </rPh>
    <phoneticPr fontId="3"/>
  </si>
  <si>
    <t>重度療養管理加算２（日帰り利用）</t>
    <rPh sb="0" eb="2">
      <t>ジュウド</t>
    </rPh>
    <rPh sb="2" eb="4">
      <t>リョウヨウ</t>
    </rPh>
    <rPh sb="4" eb="6">
      <t>カンリ</t>
    </rPh>
    <rPh sb="6" eb="8">
      <t>カサン</t>
    </rPh>
    <rPh sb="10" eb="12">
      <t>ヒガエ</t>
    </rPh>
    <rPh sb="13" eb="15">
      <t>リヨウ</t>
    </rPh>
    <phoneticPr fontId="3"/>
  </si>
  <si>
    <t>62円/日</t>
    <rPh sb="2" eb="3">
      <t>エン</t>
    </rPh>
    <rPh sb="4" eb="5">
      <t>ヒ</t>
    </rPh>
    <phoneticPr fontId="3"/>
  </si>
  <si>
    <t>緊急時治療管理１</t>
    <rPh sb="0" eb="3">
      <t>キンキュウジ</t>
    </rPh>
    <rPh sb="3" eb="5">
      <t>チリョウ</t>
    </rPh>
    <rPh sb="5" eb="7">
      <t>カンリ</t>
    </rPh>
    <phoneticPr fontId="3"/>
  </si>
  <si>
    <t>主な加算並びに実費等</t>
    <rPh sb="0" eb="1">
      <t>オモ</t>
    </rPh>
    <rPh sb="2" eb="4">
      <t>カサン</t>
    </rPh>
    <rPh sb="4" eb="5">
      <t>ナラ</t>
    </rPh>
    <rPh sb="7" eb="9">
      <t>ジッピ</t>
    </rPh>
    <rPh sb="9" eb="10">
      <t>トウ</t>
    </rPh>
    <phoneticPr fontId="3"/>
  </si>
  <si>
    <t>栄養改善加算（月2回限度）</t>
    <rPh sb="0" eb="2">
      <t>エイヨウ</t>
    </rPh>
    <rPh sb="2" eb="4">
      <t>カイゼン</t>
    </rPh>
    <rPh sb="4" eb="6">
      <t>カサン</t>
    </rPh>
    <rPh sb="7" eb="8">
      <t>ツキ</t>
    </rPh>
    <rPh sb="9" eb="10">
      <t>カイ</t>
    </rPh>
    <rPh sb="10" eb="12">
      <t>ゲンド</t>
    </rPh>
    <phoneticPr fontId="3"/>
  </si>
  <si>
    <t>利用料金表　　《入所利用者概算負担額（市民税課税世帯）》　　　</t>
    <rPh sb="0" eb="2">
      <t>リヨウ</t>
    </rPh>
    <rPh sb="2" eb="4">
      <t>リョウキン</t>
    </rPh>
    <rPh sb="4" eb="5">
      <t>ヒョウ</t>
    </rPh>
    <phoneticPr fontId="3"/>
  </si>
  <si>
    <t xml:space="preserve"> 介  護  度  １ </t>
    <rPh sb="1" eb="2">
      <t>カイ</t>
    </rPh>
    <rPh sb="4" eb="5">
      <t>ユズル</t>
    </rPh>
    <rPh sb="7" eb="8">
      <t>ド</t>
    </rPh>
    <phoneticPr fontId="3"/>
  </si>
  <si>
    <t>248円/回</t>
    <rPh sb="3" eb="4">
      <t>エン</t>
    </rPh>
    <rPh sb="5" eb="6">
      <t>カイ</t>
    </rPh>
    <phoneticPr fontId="3"/>
  </si>
  <si>
    <t>114円/回</t>
    <rPh sb="3" eb="4">
      <t>エン</t>
    </rPh>
    <rPh sb="5" eb="6">
      <t>カイ</t>
    </rPh>
    <phoneticPr fontId="3"/>
  </si>
  <si>
    <t>サービス提供体制加算Ⅰイ</t>
    <rPh sb="4" eb="6">
      <t>テイキョウ</t>
    </rPh>
    <rPh sb="6" eb="8">
      <t>タイセイ</t>
    </rPh>
    <rPh sb="8" eb="10">
      <t>カサン</t>
    </rPh>
    <phoneticPr fontId="3"/>
  </si>
  <si>
    <t>1,344円/日</t>
    <rPh sb="5" eb="6">
      <t>エン</t>
    </rPh>
    <rPh sb="7" eb="8">
      <t>ヒ</t>
    </rPh>
    <phoneticPr fontId="3"/>
  </si>
  <si>
    <t>1,859円/日</t>
    <rPh sb="5" eb="6">
      <t>エン</t>
    </rPh>
    <rPh sb="7" eb="8">
      <t>ヒ</t>
    </rPh>
    <phoneticPr fontId="3"/>
  </si>
  <si>
    <t>2,582円/日</t>
    <rPh sb="5" eb="6">
      <t>エン</t>
    </rPh>
    <rPh sb="7" eb="8">
      <t>ヒ</t>
    </rPh>
    <phoneticPr fontId="3"/>
  </si>
  <si>
    <t>50円/日</t>
    <rPh sb="2" eb="3">
      <t>エン</t>
    </rPh>
    <rPh sb="4" eb="5">
      <t>ヒ</t>
    </rPh>
    <phoneticPr fontId="3"/>
  </si>
  <si>
    <t>185円/日</t>
    <rPh sb="3" eb="4">
      <t>エン</t>
    </rPh>
    <rPh sb="5" eb="6">
      <t>ヒ</t>
    </rPh>
    <phoneticPr fontId="3"/>
  </si>
  <si>
    <t>247円/日</t>
    <rPh sb="3" eb="4">
      <t>エン</t>
    </rPh>
    <rPh sb="5" eb="6">
      <t>ヒ</t>
    </rPh>
    <phoneticPr fontId="3"/>
  </si>
  <si>
    <t>525円/日</t>
    <rPh sb="3" eb="4">
      <t>エン</t>
    </rPh>
    <rPh sb="5" eb="6">
      <t>ヒ</t>
    </rPh>
    <phoneticPr fontId="3"/>
  </si>
  <si>
    <t>1,676円/日</t>
    <rPh sb="5" eb="6">
      <t>エン</t>
    </rPh>
    <rPh sb="7" eb="8">
      <t>ヒ</t>
    </rPh>
    <phoneticPr fontId="3"/>
  </si>
  <si>
    <t>2,015円/日</t>
    <rPh sb="5" eb="6">
      <t>エン</t>
    </rPh>
    <rPh sb="7" eb="8">
      <t>ヒ</t>
    </rPh>
    <phoneticPr fontId="3"/>
  </si>
  <si>
    <t>56円/日</t>
    <rPh sb="2" eb="3">
      <t>エン</t>
    </rPh>
    <rPh sb="4" eb="5">
      <t>ヒ</t>
    </rPh>
    <phoneticPr fontId="3"/>
  </si>
  <si>
    <t>29円/日</t>
    <rPh sb="2" eb="3">
      <t>エン</t>
    </rPh>
    <rPh sb="4" eb="5">
      <t>ヒ</t>
    </rPh>
    <phoneticPr fontId="3"/>
  </si>
  <si>
    <t>37円/日</t>
    <rPh sb="2" eb="3">
      <t>エン</t>
    </rPh>
    <rPh sb="4" eb="5">
      <t>ヒ</t>
    </rPh>
    <phoneticPr fontId="3"/>
  </si>
  <si>
    <t>822円/月</t>
    <rPh sb="3" eb="4">
      <t>エン</t>
    </rPh>
    <rPh sb="5" eb="6">
      <t>ツキ</t>
    </rPh>
    <phoneticPr fontId="3"/>
  </si>
  <si>
    <t>617円/回</t>
    <rPh sb="3" eb="4">
      <t>エン</t>
    </rPh>
    <rPh sb="5" eb="6">
      <t>カイ</t>
    </rPh>
    <phoneticPr fontId="3"/>
  </si>
  <si>
    <t>986円/回</t>
    <rPh sb="3" eb="4">
      <t>エン</t>
    </rPh>
    <rPh sb="5" eb="6">
      <t>カイ</t>
    </rPh>
    <phoneticPr fontId="3"/>
  </si>
  <si>
    <t>822円/回</t>
    <rPh sb="3" eb="4">
      <t>エン</t>
    </rPh>
    <rPh sb="5" eb="6">
      <t>カイ</t>
    </rPh>
    <phoneticPr fontId="3"/>
  </si>
  <si>
    <t>1,027円/回</t>
    <rPh sb="5" eb="6">
      <t>エン</t>
    </rPh>
    <rPh sb="7" eb="8">
      <t>カイ</t>
    </rPh>
    <phoneticPr fontId="3"/>
  </si>
  <si>
    <t>228円/回</t>
    <rPh sb="3" eb="4">
      <t>エン</t>
    </rPh>
    <rPh sb="5" eb="6">
      <t>カイ</t>
    </rPh>
    <phoneticPr fontId="3"/>
  </si>
  <si>
    <t>496円/回</t>
    <rPh sb="3" eb="4">
      <t>エン</t>
    </rPh>
    <rPh sb="5" eb="6">
      <t>カイ</t>
    </rPh>
    <phoneticPr fontId="3"/>
  </si>
  <si>
    <t>207円/日</t>
    <rPh sb="3" eb="4">
      <t>エン</t>
    </rPh>
    <rPh sb="5" eb="6">
      <t>ヒ</t>
    </rPh>
    <phoneticPr fontId="3"/>
  </si>
  <si>
    <t>42円/日</t>
    <rPh sb="2" eb="3">
      <t>エン</t>
    </rPh>
    <rPh sb="4" eb="5">
      <t>ヒ</t>
    </rPh>
    <phoneticPr fontId="3"/>
  </si>
  <si>
    <t>465円/月</t>
    <rPh sb="3" eb="4">
      <t>エン</t>
    </rPh>
    <rPh sb="5" eb="6">
      <t>ツキ</t>
    </rPh>
    <phoneticPr fontId="3"/>
  </si>
  <si>
    <t>310円/回</t>
    <rPh sb="3" eb="4">
      <t>エン</t>
    </rPh>
    <rPh sb="5" eb="6">
      <t>カイ</t>
    </rPh>
    <phoneticPr fontId="3"/>
  </si>
  <si>
    <t>744円/日</t>
    <rPh sb="3" eb="4">
      <t>エン</t>
    </rPh>
    <rPh sb="5" eb="6">
      <t>ヒ</t>
    </rPh>
    <phoneticPr fontId="3"/>
  </si>
  <si>
    <t xml:space="preserve"> 　【負担割合が1割の方】</t>
    <rPh sb="3" eb="5">
      <t>フタン</t>
    </rPh>
    <rPh sb="5" eb="7">
      <t>ワリアイ</t>
    </rPh>
    <rPh sb="9" eb="10">
      <t>ワリ</t>
    </rPh>
    <rPh sb="11" eb="12">
      <t>カタ</t>
    </rPh>
    <phoneticPr fontId="3"/>
  </si>
  <si>
    <t xml:space="preserve"> 　【負担割合が2割の方】</t>
    <rPh sb="3" eb="5">
      <t>フタン</t>
    </rPh>
    <rPh sb="5" eb="7">
      <t>ワリアイ</t>
    </rPh>
    <rPh sb="9" eb="10">
      <t>ワリ</t>
    </rPh>
    <rPh sb="11" eb="12">
      <t>カタ</t>
    </rPh>
    <phoneticPr fontId="3"/>
  </si>
  <si>
    <t>介護職員処遇改善加算Ⅰ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</si>
  <si>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所定単位×3.9％</t>
    <rPh sb="0" eb="2">
      <t>ショテイ</t>
    </rPh>
    <rPh sb="2" eb="4">
      <t>タンイ</t>
    </rPh>
    <phoneticPr fontId="3"/>
  </si>
  <si>
    <t>所定単位×4.7%</t>
    <rPh sb="0" eb="2">
      <t>ショテイ</t>
    </rPh>
    <rPh sb="2" eb="4">
      <t>タンイ</t>
    </rPh>
    <phoneticPr fontId="3"/>
  </si>
  <si>
    <t>所定単位×3.9%</t>
    <rPh sb="0" eb="2">
      <t>ショテイ</t>
    </rPh>
    <rPh sb="2" eb="4">
      <t>タンイ</t>
    </rPh>
    <phoneticPr fontId="3"/>
  </si>
  <si>
    <t>1割負担</t>
    <rPh sb="1" eb="2">
      <t>ワリ</t>
    </rPh>
    <rPh sb="2" eb="4">
      <t>フタン</t>
    </rPh>
    <phoneticPr fontId="3"/>
  </si>
  <si>
    <t>２割負担</t>
    <rPh sb="0" eb="2">
      <t>ニワリ</t>
    </rPh>
    <rPh sb="2" eb="4">
      <t>フタン</t>
    </rPh>
    <phoneticPr fontId="3"/>
  </si>
  <si>
    <t>3割負担</t>
    <rPh sb="1" eb="2">
      <t>ワリ</t>
    </rPh>
    <rPh sb="2" eb="4">
      <t>フタン</t>
    </rPh>
    <phoneticPr fontId="3"/>
  </si>
  <si>
    <t>短期集中個別リハ実施加算（3月以内）</t>
    <rPh sb="0" eb="2">
      <t>タンキ</t>
    </rPh>
    <rPh sb="2" eb="4">
      <t>シュウチュウ</t>
    </rPh>
    <rPh sb="4" eb="6">
      <t>コベツ</t>
    </rPh>
    <rPh sb="8" eb="10">
      <t>ジッシ</t>
    </rPh>
    <rPh sb="10" eb="12">
      <t>カサン</t>
    </rPh>
    <rPh sb="14" eb="15">
      <t>ツキ</t>
    </rPh>
    <rPh sb="15" eb="17">
      <t>イナイ</t>
    </rPh>
    <phoneticPr fontId="3"/>
  </si>
  <si>
    <t>341円/回</t>
    <rPh sb="3" eb="4">
      <t>エン</t>
    </rPh>
    <rPh sb="5" eb="6">
      <t>カイ</t>
    </rPh>
    <phoneticPr fontId="3"/>
  </si>
  <si>
    <t>744円/回</t>
    <rPh sb="3" eb="4">
      <t>エン</t>
    </rPh>
    <rPh sb="5" eb="6">
      <t>カイ</t>
    </rPh>
    <phoneticPr fontId="3"/>
  </si>
  <si>
    <t>698円/月</t>
    <rPh sb="3" eb="4">
      <t>エン</t>
    </rPh>
    <rPh sb="5" eb="6">
      <t>ツキ</t>
    </rPh>
    <phoneticPr fontId="3"/>
  </si>
  <si>
    <t>465円/回</t>
    <rPh sb="3" eb="4">
      <t>エン</t>
    </rPh>
    <rPh sb="5" eb="6">
      <t>カイ</t>
    </rPh>
    <phoneticPr fontId="3"/>
  </si>
  <si>
    <t>310円/日</t>
    <rPh sb="3" eb="4">
      <t>エン</t>
    </rPh>
    <rPh sb="5" eb="6">
      <t>ヒ</t>
    </rPh>
    <phoneticPr fontId="3"/>
  </si>
  <si>
    <t>重度療養管理加算</t>
    <rPh sb="0" eb="2">
      <t>ジュウド</t>
    </rPh>
    <rPh sb="2" eb="4">
      <t>リョウヨウ</t>
    </rPh>
    <rPh sb="4" eb="6">
      <t>カンリ</t>
    </rPh>
    <rPh sb="6" eb="8">
      <t>カサン</t>
    </rPh>
    <phoneticPr fontId="3"/>
  </si>
  <si>
    <t>送迎減算（事業所が送迎を行わない場合）</t>
    <rPh sb="0" eb="2">
      <t>ソウゲイ</t>
    </rPh>
    <rPh sb="2" eb="4">
      <t>ゲンサン</t>
    </rPh>
    <rPh sb="5" eb="8">
      <t>ジギョウショ</t>
    </rPh>
    <rPh sb="9" eb="11">
      <t>ソウゲイ</t>
    </rPh>
    <rPh sb="12" eb="13">
      <t>オコナ</t>
    </rPh>
    <rPh sb="16" eb="18">
      <t>バアイ</t>
    </rPh>
    <phoneticPr fontId="3"/>
  </si>
  <si>
    <t>所定単位×2%</t>
    <rPh sb="0" eb="2">
      <t>ショテイ</t>
    </rPh>
    <rPh sb="2" eb="4">
      <t>タンイ</t>
    </rPh>
    <phoneticPr fontId="3"/>
  </si>
  <si>
    <t>110円/回</t>
    <rPh sb="3" eb="4">
      <t>エン</t>
    </rPh>
    <rPh sb="5" eb="6">
      <t>カイ</t>
    </rPh>
    <phoneticPr fontId="3"/>
  </si>
  <si>
    <t>153円/日</t>
    <rPh sb="3" eb="4">
      <t>エン</t>
    </rPh>
    <rPh sb="5" eb="6">
      <t>ヒ</t>
    </rPh>
    <phoneticPr fontId="3"/>
  </si>
  <si>
    <t>220円/回</t>
    <rPh sb="3" eb="4">
      <t>エン</t>
    </rPh>
    <rPh sb="5" eb="6">
      <t>カイ</t>
    </rPh>
    <phoneticPr fontId="3"/>
  </si>
  <si>
    <t>60円/回</t>
    <rPh sb="2" eb="3">
      <t>エン</t>
    </rPh>
    <rPh sb="4" eb="5">
      <t>カイ</t>
    </rPh>
    <phoneticPr fontId="3"/>
  </si>
  <si>
    <t>▲97円/片道</t>
    <rPh sb="3" eb="4">
      <t>エン</t>
    </rPh>
    <rPh sb="5" eb="7">
      <t>カタミチ</t>
    </rPh>
    <phoneticPr fontId="3"/>
  </si>
  <si>
    <t>▲146円/片道</t>
    <rPh sb="4" eb="5">
      <t>エン</t>
    </rPh>
    <rPh sb="6" eb="8">
      <t>カタミチ</t>
    </rPh>
    <phoneticPr fontId="3"/>
  </si>
  <si>
    <t>▲49円/片道</t>
    <rPh sb="3" eb="4">
      <t>エン</t>
    </rPh>
    <rPh sb="5" eb="7">
      <t>カタミチ</t>
    </rPh>
    <phoneticPr fontId="3"/>
  </si>
  <si>
    <t>13円/日</t>
    <rPh sb="2" eb="3">
      <t>エン</t>
    </rPh>
    <rPh sb="4" eb="5">
      <t>ヒ</t>
    </rPh>
    <phoneticPr fontId="3"/>
  </si>
  <si>
    <t>ー</t>
    <phoneticPr fontId="3"/>
  </si>
  <si>
    <t>令和元年10月1日現在</t>
    <rPh sb="0" eb="2">
      <t>レイワ</t>
    </rPh>
    <rPh sb="2" eb="3">
      <t>モト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</si>
  <si>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在宅強化型</t>
    <rPh sb="0" eb="2">
      <t>ザイタク</t>
    </rPh>
    <rPh sb="2" eb="5">
      <t>キョウカガタ</t>
    </rPh>
    <phoneticPr fontId="3"/>
  </si>
  <si>
    <t>―</t>
    <phoneticPr fontId="3"/>
  </si>
  <si>
    <t>　　　</t>
    <phoneticPr fontId="3"/>
  </si>
  <si>
    <t>再入所時栄養連携加算</t>
    <rPh sb="0" eb="1">
      <t>サイ</t>
    </rPh>
    <rPh sb="1" eb="3">
      <t>ニュウショ</t>
    </rPh>
    <rPh sb="3" eb="4">
      <t>ジ</t>
    </rPh>
    <rPh sb="4" eb="6">
      <t>エイヨウ</t>
    </rPh>
    <rPh sb="6" eb="8">
      <t>レンケイ</t>
    </rPh>
    <rPh sb="8" eb="9">
      <t>カ</t>
    </rPh>
    <rPh sb="9" eb="10">
      <t>サン</t>
    </rPh>
    <phoneticPr fontId="3"/>
  </si>
  <si>
    <t>試行的退所時情報提供加算</t>
    <rPh sb="0" eb="3">
      <t>シコウテキ</t>
    </rPh>
    <rPh sb="3" eb="5">
      <t>タイショ</t>
    </rPh>
    <rPh sb="5" eb="6">
      <t>ジ</t>
    </rPh>
    <rPh sb="6" eb="8">
      <t>ジョウホウ</t>
    </rPh>
    <rPh sb="8" eb="10">
      <t>テイキョウ</t>
    </rPh>
    <rPh sb="10" eb="12">
      <t>カサン</t>
    </rPh>
    <phoneticPr fontId="3"/>
  </si>
  <si>
    <t>訪問看護指示加算</t>
    <rPh sb="0" eb="2">
      <t>ホウモン</t>
    </rPh>
    <rPh sb="2" eb="4">
      <t>カンゴ</t>
    </rPh>
    <rPh sb="4" eb="6">
      <t>シジ</t>
    </rPh>
    <rPh sb="6" eb="7">
      <t>カ</t>
    </rPh>
    <rPh sb="7" eb="8">
      <t>サン</t>
    </rPh>
    <phoneticPr fontId="3"/>
  </si>
  <si>
    <t>低栄養リスク改善加算</t>
    <rPh sb="0" eb="1">
      <t>テイ</t>
    </rPh>
    <rPh sb="1" eb="3">
      <t>エイヨウ</t>
    </rPh>
    <rPh sb="6" eb="8">
      <t>カイゼン</t>
    </rPh>
    <rPh sb="8" eb="9">
      <t>カ</t>
    </rPh>
    <rPh sb="9" eb="10">
      <t>サン</t>
    </rPh>
    <phoneticPr fontId="3"/>
  </si>
  <si>
    <t>309円/月</t>
    <rPh sb="3" eb="4">
      <t>エン</t>
    </rPh>
    <rPh sb="5" eb="6">
      <t>ツキ</t>
    </rPh>
    <phoneticPr fontId="3"/>
  </si>
  <si>
    <t>103円/月</t>
    <rPh sb="3" eb="4">
      <t>エン</t>
    </rPh>
    <rPh sb="5" eb="6">
      <t>ツキ</t>
    </rPh>
    <phoneticPr fontId="3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</si>
  <si>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9">
      <t>カ</t>
    </rPh>
    <rPh sb="9" eb="10">
      <t>サン</t>
    </rPh>
    <phoneticPr fontId="3"/>
  </si>
  <si>
    <t>口腔衛生管理加算</t>
    <rPh sb="0" eb="2">
      <t>コウクウ</t>
    </rPh>
    <rPh sb="2" eb="4">
      <t>エイセイ</t>
    </rPh>
    <rPh sb="4" eb="6">
      <t>カンリ</t>
    </rPh>
    <rPh sb="6" eb="7">
      <t>カ</t>
    </rPh>
    <rPh sb="7" eb="8">
      <t>サン</t>
    </rPh>
    <phoneticPr fontId="3"/>
  </si>
  <si>
    <t>31円/月</t>
    <rPh sb="2" eb="3">
      <t>エン</t>
    </rPh>
    <rPh sb="4" eb="5">
      <t>ツキ</t>
    </rPh>
    <phoneticPr fontId="3"/>
  </si>
  <si>
    <t>93円/月</t>
    <rPh sb="2" eb="3">
      <t>エン</t>
    </rPh>
    <rPh sb="4" eb="5">
      <t>ツキ</t>
    </rPh>
    <phoneticPr fontId="3"/>
  </si>
  <si>
    <t>7円/回</t>
    <rPh sb="1" eb="2">
      <t>エン</t>
    </rPh>
    <rPh sb="3" eb="4">
      <t>カイ</t>
    </rPh>
    <phoneticPr fontId="3"/>
  </si>
  <si>
    <t>褥瘡マネジメント加算</t>
    <rPh sb="0" eb="2">
      <t>ジョクソウ</t>
    </rPh>
    <rPh sb="8" eb="9">
      <t>カ</t>
    </rPh>
    <rPh sb="9" eb="10">
      <t>サン</t>
    </rPh>
    <phoneticPr fontId="3"/>
  </si>
  <si>
    <t>11円/月</t>
    <rPh sb="2" eb="3">
      <t>エン</t>
    </rPh>
    <rPh sb="4" eb="5">
      <t>ツキ</t>
    </rPh>
    <phoneticPr fontId="3"/>
  </si>
  <si>
    <t>入所前後訪問指導加算（Ⅱ）1</t>
    <rPh sb="0" eb="2">
      <t>ニュウショ</t>
    </rPh>
    <rPh sb="2" eb="4">
      <t>ゼンゴ</t>
    </rPh>
    <rPh sb="4" eb="6">
      <t>ホウモン</t>
    </rPh>
    <rPh sb="6" eb="8">
      <t>シドウ</t>
    </rPh>
    <rPh sb="8" eb="10">
      <t>カサン</t>
    </rPh>
    <phoneticPr fontId="3"/>
  </si>
  <si>
    <t>経口維持加算（Ⅰ）</t>
    <rPh sb="0" eb="2">
      <t>ケイコウ</t>
    </rPh>
    <rPh sb="2" eb="4">
      <t>イジ</t>
    </rPh>
    <rPh sb="4" eb="6">
      <t>カサン</t>
    </rPh>
    <phoneticPr fontId="3"/>
  </si>
  <si>
    <t>経口維持加算（Ⅱ）</t>
    <rPh sb="0" eb="2">
      <t>ケイコウ</t>
    </rPh>
    <rPh sb="2" eb="4">
      <t>イジ</t>
    </rPh>
    <rPh sb="4" eb="6">
      <t>カサン</t>
    </rPh>
    <phoneticPr fontId="3"/>
  </si>
  <si>
    <t>所定疾患施設療養費（Ⅰ）</t>
    <rPh sb="0" eb="2">
      <t>ショテイ</t>
    </rPh>
    <rPh sb="2" eb="4">
      <t>シッカン</t>
    </rPh>
    <rPh sb="4" eb="6">
      <t>シセツ</t>
    </rPh>
    <rPh sb="6" eb="9">
      <t>リョウヨウヒ</t>
    </rPh>
    <phoneticPr fontId="3"/>
  </si>
  <si>
    <t>排せつ支援加算</t>
    <rPh sb="0" eb="1">
      <t>ハイ</t>
    </rPh>
    <rPh sb="3" eb="5">
      <t>シエン</t>
    </rPh>
    <rPh sb="5" eb="6">
      <t>カ</t>
    </rPh>
    <rPh sb="6" eb="7">
      <t>サン</t>
    </rPh>
    <phoneticPr fontId="3"/>
  </si>
  <si>
    <t>サービス提供体制加算（Ⅰ）イ</t>
    <rPh sb="4" eb="6">
      <t>テイキョウ</t>
    </rPh>
    <rPh sb="6" eb="8">
      <t>タイセイ</t>
    </rPh>
    <rPh sb="8" eb="10">
      <t>カサン</t>
    </rPh>
    <phoneticPr fontId="3"/>
  </si>
  <si>
    <t>介護職員特定処遇改善加算（Ⅰ）</t>
    <rPh sb="0" eb="2">
      <t>カイゴ</t>
    </rPh>
    <rPh sb="2" eb="4">
      <t>ショクイン</t>
    </rPh>
    <rPh sb="4" eb="6">
      <t>トクテイ</t>
    </rPh>
    <rPh sb="6" eb="8">
      <t>ショグウ</t>
    </rPh>
    <rPh sb="8" eb="10">
      <t>カイゼン</t>
    </rPh>
    <rPh sb="10" eb="12">
      <t>カサン</t>
    </rPh>
    <phoneticPr fontId="3"/>
  </si>
  <si>
    <t>介護職員処遇改善加算（Ⅰ）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</si>
  <si>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所定単位×2.1%</t>
    <rPh sb="0" eb="2">
      <t>ショテイ</t>
    </rPh>
    <rPh sb="2" eb="4">
      <t>タンイ</t>
    </rPh>
    <phoneticPr fontId="3"/>
  </si>
  <si>
    <t>315円/食</t>
    <rPh sb="3" eb="4">
      <t>エン</t>
    </rPh>
    <rPh sb="5" eb="6">
      <t>ショク</t>
    </rPh>
    <phoneticPr fontId="3"/>
  </si>
  <si>
    <t>632円/食</t>
    <rPh sb="3" eb="4">
      <t>エン</t>
    </rPh>
    <rPh sb="5" eb="6">
      <t>ショク</t>
    </rPh>
    <phoneticPr fontId="3"/>
  </si>
  <si>
    <t>1,579円/日</t>
    <rPh sb="5" eb="6">
      <t>エン</t>
    </rPh>
    <rPh sb="7" eb="8">
      <t>ヒ</t>
    </rPh>
    <phoneticPr fontId="3"/>
  </si>
  <si>
    <t>3,300円/日</t>
    <rPh sb="5" eb="6">
      <t>エン</t>
    </rPh>
    <rPh sb="7" eb="8">
      <t>ヒ</t>
    </rPh>
    <phoneticPr fontId="3"/>
  </si>
  <si>
    <t>2,200円/日</t>
    <rPh sb="5" eb="6">
      <t>エン</t>
    </rPh>
    <rPh sb="7" eb="8">
      <t>ヒ</t>
    </rPh>
    <phoneticPr fontId="3"/>
  </si>
  <si>
    <t>110円/日</t>
    <rPh sb="3" eb="4">
      <t>エン</t>
    </rPh>
    <rPh sb="5" eb="6">
      <t>ヒ</t>
    </rPh>
    <phoneticPr fontId="3"/>
  </si>
  <si>
    <t>施設入所(1割負担）</t>
    <rPh sb="0" eb="2">
      <t>シセツ</t>
    </rPh>
    <rPh sb="2" eb="4">
      <t>ニュウショ</t>
    </rPh>
    <rPh sb="5" eb="7">
      <t>イチワリ</t>
    </rPh>
    <rPh sb="7" eb="9">
      <t>フタン</t>
    </rPh>
    <phoneticPr fontId="3"/>
  </si>
  <si>
    <t>施設入所(2割負担）</t>
    <rPh sb="0" eb="2">
      <t>シセツ</t>
    </rPh>
    <rPh sb="2" eb="4">
      <t>ニュウショ</t>
    </rPh>
    <rPh sb="5" eb="7">
      <t>ニワリ</t>
    </rPh>
    <rPh sb="7" eb="9">
      <t>フタン</t>
    </rPh>
    <phoneticPr fontId="3"/>
  </si>
  <si>
    <t>617円/月</t>
    <rPh sb="3" eb="4">
      <t>エン</t>
    </rPh>
    <rPh sb="5" eb="6">
      <t>ツキ</t>
    </rPh>
    <phoneticPr fontId="3"/>
  </si>
  <si>
    <t>206円/月</t>
    <rPh sb="3" eb="4">
      <t>エン</t>
    </rPh>
    <rPh sb="5" eb="6">
      <t>ツキ</t>
    </rPh>
    <phoneticPr fontId="3"/>
  </si>
  <si>
    <t>62円/月</t>
    <rPh sb="2" eb="3">
      <t>エン</t>
    </rPh>
    <rPh sb="4" eb="5">
      <t>ツキ</t>
    </rPh>
    <phoneticPr fontId="3"/>
  </si>
  <si>
    <t>185円/月</t>
    <rPh sb="3" eb="4">
      <t>エン</t>
    </rPh>
    <rPh sb="5" eb="6">
      <t>ツキ</t>
    </rPh>
    <phoneticPr fontId="3"/>
  </si>
  <si>
    <t>13円/回</t>
    <rPh sb="2" eb="3">
      <t>エン</t>
    </rPh>
    <rPh sb="4" eb="5">
      <t>カイ</t>
    </rPh>
    <phoneticPr fontId="3"/>
  </si>
  <si>
    <t>21円/月</t>
    <rPh sb="2" eb="3">
      <t>エン</t>
    </rPh>
    <rPh sb="4" eb="5">
      <t>ツキ</t>
    </rPh>
    <phoneticPr fontId="3"/>
  </si>
  <si>
    <t>施設入所(3割負担）</t>
    <rPh sb="0" eb="2">
      <t>シセツ</t>
    </rPh>
    <rPh sb="2" eb="4">
      <t>ニュウショ</t>
    </rPh>
    <rPh sb="6" eb="7">
      <t>ワリ</t>
    </rPh>
    <rPh sb="7" eb="9">
      <t>フタン</t>
    </rPh>
    <phoneticPr fontId="3"/>
  </si>
  <si>
    <t>74円/日</t>
    <rPh sb="2" eb="3">
      <t>エン</t>
    </rPh>
    <rPh sb="4" eb="5">
      <t>ヒ</t>
    </rPh>
    <phoneticPr fontId="3"/>
  </si>
  <si>
    <t>740円/回</t>
    <rPh sb="3" eb="4">
      <t>エン</t>
    </rPh>
    <rPh sb="5" eb="6">
      <t>カイ</t>
    </rPh>
    <phoneticPr fontId="3"/>
  </si>
  <si>
    <t>1,116円/日</t>
    <rPh sb="5" eb="6">
      <t>エン</t>
    </rPh>
    <rPh sb="7" eb="8">
      <t>ヒ</t>
    </rPh>
    <phoneticPr fontId="3"/>
  </si>
  <si>
    <t>1,233円/回</t>
    <rPh sb="5" eb="6">
      <t>エン</t>
    </rPh>
    <rPh sb="7" eb="8">
      <t>カイ</t>
    </rPh>
    <phoneticPr fontId="3"/>
  </si>
  <si>
    <t>1,479円/回</t>
    <rPh sb="5" eb="6">
      <t>エン</t>
    </rPh>
    <rPh sb="7" eb="8">
      <t>カイ</t>
    </rPh>
    <phoneticPr fontId="3"/>
  </si>
  <si>
    <t>1,541円/回</t>
    <rPh sb="5" eb="6">
      <t>エン</t>
    </rPh>
    <rPh sb="7" eb="8">
      <t>カイ</t>
    </rPh>
    <phoneticPr fontId="3"/>
  </si>
  <si>
    <t>925円/回</t>
    <rPh sb="3" eb="4">
      <t>エン</t>
    </rPh>
    <rPh sb="5" eb="6">
      <t>カイ</t>
    </rPh>
    <phoneticPr fontId="3"/>
  </si>
  <si>
    <t>43円/日</t>
    <rPh sb="2" eb="3">
      <t>エン</t>
    </rPh>
    <rPh sb="4" eb="5">
      <t>ヒ</t>
    </rPh>
    <phoneticPr fontId="3"/>
  </si>
  <si>
    <t>1,233円/月</t>
    <rPh sb="5" eb="6">
      <t>エン</t>
    </rPh>
    <rPh sb="7" eb="8">
      <t>ツキ</t>
    </rPh>
    <phoneticPr fontId="3"/>
  </si>
  <si>
    <t>278円/月</t>
    <rPh sb="3" eb="4">
      <t>エン</t>
    </rPh>
    <rPh sb="5" eb="6">
      <t>ツキ</t>
    </rPh>
    <phoneticPr fontId="3"/>
  </si>
  <si>
    <t>19円/回</t>
    <rPh sb="2" eb="3">
      <t>エン</t>
    </rPh>
    <rPh sb="4" eb="5">
      <t>カイ</t>
    </rPh>
    <phoneticPr fontId="3"/>
  </si>
  <si>
    <t>食費　(1日当たり)</t>
    <rPh sb="0" eb="2">
      <t>ショクヒ</t>
    </rPh>
    <rPh sb="5" eb="6">
      <t>ニチ</t>
    </rPh>
    <rPh sb="6" eb="7">
      <t>ア</t>
    </rPh>
    <phoneticPr fontId="3"/>
  </si>
  <si>
    <t>特別な室料　　　　　個　　室</t>
    <rPh sb="0" eb="2">
      <t>トクベツ</t>
    </rPh>
    <rPh sb="3" eb="5">
      <t>シツリョウ</t>
    </rPh>
    <rPh sb="10" eb="11">
      <t>コ</t>
    </rPh>
    <rPh sb="13" eb="14">
      <t>シツ</t>
    </rPh>
    <phoneticPr fontId="3"/>
  </si>
  <si>
    <t>　　　　　　　　　    ２ 人 室</t>
    <rPh sb="15" eb="16">
      <t>ニン</t>
    </rPh>
    <rPh sb="17" eb="18">
      <t>シツ</t>
    </rPh>
    <phoneticPr fontId="3"/>
  </si>
  <si>
    <t>493円/日</t>
    <rPh sb="3" eb="4">
      <t>エン</t>
    </rPh>
    <rPh sb="5" eb="6">
      <t>ヒ</t>
    </rPh>
    <phoneticPr fontId="3"/>
  </si>
  <si>
    <t>740円/日</t>
    <rPh sb="3" eb="4">
      <t>エン</t>
    </rPh>
    <rPh sb="5" eb="6">
      <t>ヒ</t>
    </rPh>
    <phoneticPr fontId="3"/>
  </si>
  <si>
    <t>所定単位×2.1％</t>
    <rPh sb="0" eb="2">
      <t>ショテイ</t>
    </rPh>
    <rPh sb="2" eb="4">
      <t>タンイ</t>
    </rPh>
    <phoneticPr fontId="3"/>
  </si>
  <si>
    <t>　　　　　　　　　　 ２ 人 室　　</t>
    <rPh sb="13" eb="14">
      <t>ニン</t>
    </rPh>
    <rPh sb="15" eb="16">
      <t>シツ</t>
    </rPh>
    <phoneticPr fontId="3"/>
  </si>
  <si>
    <t>189円/片道</t>
    <rPh sb="3" eb="4">
      <t>エン</t>
    </rPh>
    <rPh sb="5" eb="7">
      <t>カタミチ</t>
    </rPh>
    <phoneticPr fontId="3"/>
  </si>
  <si>
    <t>9円/回</t>
    <rPh sb="1" eb="2">
      <t>エン</t>
    </rPh>
    <rPh sb="3" eb="4">
      <t>カイ</t>
    </rPh>
    <phoneticPr fontId="3"/>
  </si>
  <si>
    <t>378円/片道</t>
    <rPh sb="3" eb="4">
      <t>エン</t>
    </rPh>
    <rPh sb="5" eb="7">
      <t>カタミチ</t>
    </rPh>
    <phoneticPr fontId="3"/>
  </si>
  <si>
    <t>17円/回</t>
    <rPh sb="2" eb="3">
      <t>エン</t>
    </rPh>
    <rPh sb="4" eb="5">
      <t>カイ</t>
    </rPh>
    <phoneticPr fontId="3"/>
  </si>
  <si>
    <t>1050円/日</t>
    <rPh sb="4" eb="5">
      <t>エン</t>
    </rPh>
    <rPh sb="6" eb="7">
      <t>ヒ</t>
    </rPh>
    <phoneticPr fontId="3"/>
  </si>
  <si>
    <t xml:space="preserve"> 　【負担割合が3割の方】</t>
    <rPh sb="3" eb="5">
      <t>フタン</t>
    </rPh>
    <rPh sb="5" eb="7">
      <t>ワリアイ</t>
    </rPh>
    <rPh sb="9" eb="10">
      <t>ワリ</t>
    </rPh>
    <rPh sb="11" eb="12">
      <t>カタ</t>
    </rPh>
    <phoneticPr fontId="3"/>
  </si>
  <si>
    <t>2,789円/日</t>
    <rPh sb="5" eb="6">
      <t>エン</t>
    </rPh>
    <rPh sb="7" eb="8">
      <t>ヒ</t>
    </rPh>
    <phoneticPr fontId="3"/>
  </si>
  <si>
    <t>3,873円/日</t>
    <rPh sb="5" eb="6">
      <t>エン</t>
    </rPh>
    <rPh sb="7" eb="8">
      <t>ヒ</t>
    </rPh>
    <phoneticPr fontId="3"/>
  </si>
  <si>
    <t>278円/日</t>
    <rPh sb="3" eb="4">
      <t>エン</t>
    </rPh>
    <rPh sb="5" eb="6">
      <t>ヒ</t>
    </rPh>
    <phoneticPr fontId="3"/>
  </si>
  <si>
    <t>370円/日</t>
    <rPh sb="3" eb="4">
      <t>エン</t>
    </rPh>
    <rPh sb="5" eb="6">
      <t>ヒ</t>
    </rPh>
    <phoneticPr fontId="3"/>
  </si>
  <si>
    <t>567円/片道</t>
    <rPh sb="3" eb="4">
      <t>エン</t>
    </rPh>
    <rPh sb="5" eb="7">
      <t>カタミチ</t>
    </rPh>
    <phoneticPr fontId="3"/>
  </si>
  <si>
    <t>25円/回</t>
    <rPh sb="2" eb="3">
      <t>エン</t>
    </rPh>
    <rPh sb="4" eb="5">
      <t>カイ</t>
    </rPh>
    <phoneticPr fontId="3"/>
  </si>
  <si>
    <t>1,575円/日</t>
    <rPh sb="5" eb="6">
      <t>エン</t>
    </rPh>
    <rPh sb="7" eb="8">
      <t>ヒ</t>
    </rPh>
    <phoneticPr fontId="3"/>
  </si>
  <si>
    <t>主な加算並びに実費等　</t>
    <rPh sb="0" eb="1">
      <t>オモ</t>
    </rPh>
    <rPh sb="2" eb="4">
      <t>カサン</t>
    </rPh>
    <rPh sb="4" eb="5">
      <t>ナラ</t>
    </rPh>
    <rPh sb="7" eb="10">
      <t>ジッピナド</t>
    </rPh>
    <phoneticPr fontId="3"/>
  </si>
  <si>
    <t>762円/日</t>
    <rPh sb="3" eb="4">
      <t>エン</t>
    </rPh>
    <rPh sb="5" eb="6">
      <t>ヒ</t>
    </rPh>
    <phoneticPr fontId="3"/>
  </si>
  <si>
    <t>957円/日</t>
    <rPh sb="3" eb="4">
      <t>エン</t>
    </rPh>
    <rPh sb="5" eb="6">
      <t>ヒ</t>
    </rPh>
    <phoneticPr fontId="3"/>
  </si>
  <si>
    <t>1,014円/日</t>
    <rPh sb="5" eb="6">
      <t>エン</t>
    </rPh>
    <rPh sb="7" eb="8">
      <t>ヒ</t>
    </rPh>
    <phoneticPr fontId="3"/>
  </si>
  <si>
    <t>844円/日</t>
    <rPh sb="3" eb="4">
      <t>エン</t>
    </rPh>
    <rPh sb="5" eb="6">
      <t>ヒ</t>
    </rPh>
    <phoneticPr fontId="3"/>
  </si>
  <si>
    <t>920円/日</t>
    <rPh sb="3" eb="4">
      <t>エン</t>
    </rPh>
    <rPh sb="5" eb="6">
      <t>ヒ</t>
    </rPh>
    <phoneticPr fontId="3"/>
  </si>
  <si>
    <t>984円/日</t>
    <rPh sb="3" eb="4">
      <t>エン</t>
    </rPh>
    <rPh sb="5" eb="6">
      <t>ヒ</t>
    </rPh>
    <phoneticPr fontId="3"/>
  </si>
  <si>
    <t>1,042円/日</t>
    <rPh sb="5" eb="6">
      <t>エン</t>
    </rPh>
    <rPh sb="7" eb="8">
      <t>ヒ</t>
    </rPh>
    <phoneticPr fontId="3"/>
  </si>
  <si>
    <t>1,098円/日</t>
    <rPh sb="5" eb="6">
      <t>エン</t>
    </rPh>
    <rPh sb="7" eb="8">
      <t>ヒ</t>
    </rPh>
    <phoneticPr fontId="3"/>
  </si>
  <si>
    <t>要介護5</t>
    <rPh sb="0" eb="3">
      <t>ヨウカイゴ</t>
    </rPh>
    <phoneticPr fontId="3"/>
  </si>
  <si>
    <t>要介護4</t>
    <rPh sb="0" eb="3">
      <t>ヨウカイゴ</t>
    </rPh>
    <phoneticPr fontId="3"/>
  </si>
  <si>
    <t>要介護3</t>
    <rPh sb="0" eb="3">
      <t>ヨウカイゴ</t>
    </rPh>
    <phoneticPr fontId="3"/>
  </si>
  <si>
    <t>要介護2</t>
    <rPh sb="0" eb="3">
      <t>ヨウカイゴ</t>
    </rPh>
    <phoneticPr fontId="3"/>
  </si>
  <si>
    <t>要介護1</t>
    <rPh sb="0" eb="3">
      <t>ヨウカイゴ</t>
    </rPh>
    <phoneticPr fontId="3"/>
  </si>
  <si>
    <t>多床室</t>
    <phoneticPr fontId="3"/>
  </si>
  <si>
    <t>従来型個室</t>
    <phoneticPr fontId="3"/>
  </si>
  <si>
    <t>改定後報酬</t>
    <rPh sb="0" eb="2">
      <t>カイテイ</t>
    </rPh>
    <rPh sb="2" eb="3">
      <t>ゴ</t>
    </rPh>
    <rPh sb="3" eb="5">
      <t>ホウシュウ</t>
    </rPh>
    <phoneticPr fontId="16"/>
  </si>
  <si>
    <t>所定疾患Ⅰ</t>
    <rPh sb="0" eb="2">
      <t>ショテイ</t>
    </rPh>
    <rPh sb="2" eb="4">
      <t>シッカン</t>
    </rPh>
    <phoneticPr fontId="3"/>
  </si>
  <si>
    <t>老健</t>
    <rPh sb="0" eb="1">
      <t>ロウ</t>
    </rPh>
    <rPh sb="1" eb="2">
      <t>ケン</t>
    </rPh>
    <phoneticPr fontId="3"/>
  </si>
  <si>
    <t>強化型</t>
    <rPh sb="0" eb="3">
      <t>キョウカガタ</t>
    </rPh>
    <phoneticPr fontId="3"/>
  </si>
  <si>
    <t>短期</t>
    <rPh sb="0" eb="2">
      <t>タンキ</t>
    </rPh>
    <phoneticPr fontId="3"/>
  </si>
  <si>
    <t>6～7</t>
    <phoneticPr fontId="3"/>
  </si>
  <si>
    <t>通所リハ</t>
    <rPh sb="0" eb="2">
      <t>ツウショ</t>
    </rPh>
    <phoneticPr fontId="3"/>
  </si>
  <si>
    <t>836円/日</t>
    <rPh sb="3" eb="4">
      <t>エン</t>
    </rPh>
    <rPh sb="5" eb="6">
      <t>ヒ</t>
    </rPh>
    <phoneticPr fontId="3"/>
  </si>
  <si>
    <t>900円/日</t>
    <rPh sb="3" eb="4">
      <t>エン</t>
    </rPh>
    <rPh sb="5" eb="6">
      <t>ヒ</t>
    </rPh>
    <phoneticPr fontId="3"/>
  </si>
  <si>
    <t>1,688円/日</t>
    <rPh sb="5" eb="6">
      <t>エン</t>
    </rPh>
    <rPh sb="7" eb="8">
      <t>ヒ</t>
    </rPh>
    <phoneticPr fontId="3"/>
  </si>
  <si>
    <t>1,840円/日</t>
    <rPh sb="5" eb="6">
      <t>エン</t>
    </rPh>
    <rPh sb="7" eb="8">
      <t>ヒ</t>
    </rPh>
    <phoneticPr fontId="3"/>
  </si>
  <si>
    <t>1,969円/日</t>
    <rPh sb="5" eb="6">
      <t>エン</t>
    </rPh>
    <rPh sb="7" eb="8">
      <t>ヒ</t>
    </rPh>
    <phoneticPr fontId="3"/>
  </si>
  <si>
    <t>2,085円/日</t>
    <rPh sb="5" eb="6">
      <t>エン</t>
    </rPh>
    <rPh sb="7" eb="8">
      <t>ヒ</t>
    </rPh>
    <phoneticPr fontId="3"/>
  </si>
  <si>
    <t>2,197円/日</t>
    <rPh sb="5" eb="6">
      <t>エン</t>
    </rPh>
    <rPh sb="7" eb="8">
      <t>ヒ</t>
    </rPh>
    <phoneticPr fontId="3"/>
  </si>
  <si>
    <t>1,524円/日</t>
    <rPh sb="5" eb="6">
      <t>エン</t>
    </rPh>
    <rPh sb="7" eb="8">
      <t>ヒ</t>
    </rPh>
    <phoneticPr fontId="3"/>
  </si>
  <si>
    <t>1,672円/日</t>
    <rPh sb="5" eb="6">
      <t>エン</t>
    </rPh>
    <rPh sb="7" eb="8">
      <t>ヒ</t>
    </rPh>
    <phoneticPr fontId="3"/>
  </si>
  <si>
    <t>1,799円/日</t>
    <rPh sb="5" eb="6">
      <t>エン</t>
    </rPh>
    <rPh sb="7" eb="8">
      <t>ヒ</t>
    </rPh>
    <phoneticPr fontId="3"/>
  </si>
  <si>
    <t>1,914円/日</t>
    <rPh sb="5" eb="6">
      <t>エン</t>
    </rPh>
    <rPh sb="7" eb="8">
      <t>ヒ</t>
    </rPh>
    <phoneticPr fontId="3"/>
  </si>
  <si>
    <t>2,029円/日</t>
    <rPh sb="5" eb="6">
      <t>エン</t>
    </rPh>
    <rPh sb="7" eb="8">
      <t>ヒ</t>
    </rPh>
    <phoneticPr fontId="3"/>
  </si>
  <si>
    <t>2,532円/日</t>
    <rPh sb="5" eb="6">
      <t>エン</t>
    </rPh>
    <rPh sb="7" eb="8">
      <t>ヒ</t>
    </rPh>
    <phoneticPr fontId="3"/>
  </si>
  <si>
    <t>2,760円/日</t>
    <rPh sb="5" eb="6">
      <t>エン</t>
    </rPh>
    <rPh sb="7" eb="8">
      <t>ヒ</t>
    </rPh>
    <phoneticPr fontId="3"/>
  </si>
  <si>
    <t>2,954円/日</t>
    <rPh sb="5" eb="6">
      <t>エン</t>
    </rPh>
    <rPh sb="7" eb="8">
      <t>ヒ</t>
    </rPh>
    <phoneticPr fontId="3"/>
  </si>
  <si>
    <t>3,128円/日</t>
    <rPh sb="5" eb="6">
      <t>エン</t>
    </rPh>
    <rPh sb="7" eb="8">
      <t>ヒ</t>
    </rPh>
    <phoneticPr fontId="3"/>
  </si>
  <si>
    <t>3,296円/日</t>
    <rPh sb="5" eb="6">
      <t>エン</t>
    </rPh>
    <rPh sb="7" eb="8">
      <t>ヒ</t>
    </rPh>
    <phoneticPr fontId="3"/>
  </si>
  <si>
    <t>3,044円/日</t>
    <rPh sb="5" eb="6">
      <t>エン</t>
    </rPh>
    <rPh sb="7" eb="8">
      <t>ヒ</t>
    </rPh>
    <phoneticPr fontId="3"/>
  </si>
  <si>
    <t>2,286円/日</t>
    <rPh sb="5" eb="6">
      <t>エン</t>
    </rPh>
    <rPh sb="7" eb="8">
      <t>ヒ</t>
    </rPh>
    <phoneticPr fontId="3"/>
  </si>
  <si>
    <t>2,508円/日</t>
    <rPh sb="5" eb="6">
      <t>エン</t>
    </rPh>
    <rPh sb="7" eb="8">
      <t>ヒ</t>
    </rPh>
    <phoneticPr fontId="3"/>
  </si>
  <si>
    <t>2,699円/日</t>
    <rPh sb="5" eb="6">
      <t>エン</t>
    </rPh>
    <rPh sb="7" eb="8">
      <t>ヒ</t>
    </rPh>
    <phoneticPr fontId="3"/>
  </si>
  <si>
    <t>2,871円/日</t>
    <rPh sb="5" eb="6">
      <t>エン</t>
    </rPh>
    <rPh sb="7" eb="8">
      <t>ヒ</t>
    </rPh>
    <phoneticPr fontId="3"/>
  </si>
  <si>
    <t>245円/日</t>
    <rPh sb="3" eb="4">
      <t>エン</t>
    </rPh>
    <rPh sb="5" eb="6">
      <t>ヒ</t>
    </rPh>
    <phoneticPr fontId="3"/>
  </si>
  <si>
    <t>491円/日</t>
    <rPh sb="3" eb="4">
      <t>エン</t>
    </rPh>
    <rPh sb="5" eb="6">
      <t>ヒ</t>
    </rPh>
    <phoneticPr fontId="3"/>
  </si>
  <si>
    <t>736円/日</t>
    <rPh sb="3" eb="4">
      <t>エン</t>
    </rPh>
    <rPh sb="5" eb="6">
      <t>ヒ</t>
    </rPh>
    <phoneticPr fontId="3"/>
  </si>
  <si>
    <t>320円/食</t>
    <rPh sb="3" eb="4">
      <t>エン</t>
    </rPh>
    <rPh sb="5" eb="6">
      <t>ショク</t>
    </rPh>
    <phoneticPr fontId="3"/>
  </si>
  <si>
    <t>640円/食</t>
    <rPh sb="3" eb="4">
      <t>エン</t>
    </rPh>
    <rPh sb="5" eb="6">
      <t>ショク</t>
    </rPh>
    <phoneticPr fontId="3"/>
  </si>
  <si>
    <t>1,600円/日</t>
    <rPh sb="5" eb="6">
      <t>エン</t>
    </rPh>
    <rPh sb="7" eb="8">
      <t>ヒ</t>
    </rPh>
    <phoneticPr fontId="3"/>
  </si>
  <si>
    <t>1,850円/日</t>
    <rPh sb="5" eb="6">
      <t>エン</t>
    </rPh>
    <rPh sb="7" eb="8">
      <t>ヒ</t>
    </rPh>
    <phoneticPr fontId="3"/>
  </si>
  <si>
    <t>介護職員等特定処遇改善加算（Ⅰ）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</si>
  <si>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　580円/日</t>
    <rPh sb="4" eb="5">
      <t>エン</t>
    </rPh>
    <rPh sb="6" eb="7">
      <t>ヒ</t>
    </rPh>
    <phoneticPr fontId="3"/>
  </si>
  <si>
    <t>819円/日</t>
    <rPh sb="3" eb="4">
      <t>エン</t>
    </rPh>
    <rPh sb="5" eb="6">
      <t>ヒ</t>
    </rPh>
    <phoneticPr fontId="3"/>
  </si>
  <si>
    <t>892円/日</t>
    <rPh sb="3" eb="4">
      <t>エン</t>
    </rPh>
    <rPh sb="5" eb="6">
      <t>ヒ</t>
    </rPh>
    <phoneticPr fontId="3"/>
  </si>
  <si>
    <t>956円/日</t>
    <rPh sb="3" eb="4">
      <t>エン</t>
    </rPh>
    <rPh sb="5" eb="6">
      <t>ヒ</t>
    </rPh>
    <phoneticPr fontId="3"/>
  </si>
  <si>
    <t>1,013円/日</t>
    <rPh sb="5" eb="6">
      <t>エン</t>
    </rPh>
    <rPh sb="7" eb="8">
      <t>ヒ</t>
    </rPh>
    <phoneticPr fontId="3"/>
  </si>
  <si>
    <t>1,070円/日</t>
    <rPh sb="5" eb="6">
      <t>エン</t>
    </rPh>
    <rPh sb="7" eb="8">
      <t>ヒ</t>
    </rPh>
    <phoneticPr fontId="3"/>
  </si>
  <si>
    <t>976円/日</t>
    <rPh sb="3" eb="4">
      <t>エン</t>
    </rPh>
    <rPh sb="5" eb="6">
      <t>ヒ</t>
    </rPh>
    <phoneticPr fontId="3"/>
  </si>
  <si>
    <t>1,040円/日</t>
    <rPh sb="5" eb="6">
      <t>エン</t>
    </rPh>
    <rPh sb="7" eb="8">
      <t>ヒ</t>
    </rPh>
    <phoneticPr fontId="3"/>
  </si>
  <si>
    <t>1,097円/日</t>
    <rPh sb="5" eb="6">
      <t>エン</t>
    </rPh>
    <rPh sb="7" eb="8">
      <t>ヒ</t>
    </rPh>
    <phoneticPr fontId="3"/>
  </si>
  <si>
    <t>1,154円/日</t>
    <rPh sb="5" eb="6">
      <t>エン</t>
    </rPh>
    <rPh sb="7" eb="8">
      <t>ヒ</t>
    </rPh>
    <phoneticPr fontId="3"/>
  </si>
  <si>
    <t>要支援1</t>
    <rPh sb="0" eb="3">
      <t>ヨウシエン</t>
    </rPh>
    <phoneticPr fontId="3"/>
  </si>
  <si>
    <t>要支援2</t>
    <rPh sb="0" eb="3">
      <t>ヨウシエン</t>
    </rPh>
    <phoneticPr fontId="3"/>
  </si>
  <si>
    <t>678円/日</t>
    <rPh sb="3" eb="4">
      <t>エン</t>
    </rPh>
    <rPh sb="5" eb="6">
      <t>ヒ</t>
    </rPh>
    <phoneticPr fontId="3"/>
  </si>
  <si>
    <t>838円/日</t>
    <rPh sb="3" eb="4">
      <t>エン</t>
    </rPh>
    <rPh sb="5" eb="6">
      <t>ヒ</t>
    </rPh>
    <phoneticPr fontId="3"/>
  </si>
  <si>
    <t>638円/日</t>
    <rPh sb="3" eb="4">
      <t>エン</t>
    </rPh>
    <rPh sb="5" eb="6">
      <t>ヒ</t>
    </rPh>
    <phoneticPr fontId="3"/>
  </si>
  <si>
    <t>782円/日</t>
    <rPh sb="3" eb="4">
      <t>エン</t>
    </rPh>
    <rPh sb="5" eb="6">
      <t>ヒ</t>
    </rPh>
    <phoneticPr fontId="3"/>
  </si>
  <si>
    <t>1,275円/日</t>
    <rPh sb="5" eb="6">
      <t>エン</t>
    </rPh>
    <rPh sb="7" eb="8">
      <t>ヒ</t>
    </rPh>
    <phoneticPr fontId="3"/>
  </si>
  <si>
    <t>1,565円/日</t>
    <rPh sb="5" eb="6">
      <t>エン</t>
    </rPh>
    <rPh sb="7" eb="8">
      <t>ヒ</t>
    </rPh>
    <phoneticPr fontId="3"/>
  </si>
  <si>
    <t>1,356円/日</t>
    <rPh sb="5" eb="6">
      <t>エン</t>
    </rPh>
    <rPh sb="7" eb="8">
      <t>ヒ</t>
    </rPh>
    <phoneticPr fontId="3"/>
  </si>
  <si>
    <t>2,034円/日</t>
    <rPh sb="5" eb="6">
      <t>エン</t>
    </rPh>
    <rPh sb="7" eb="8">
      <t>ヒ</t>
    </rPh>
    <phoneticPr fontId="3"/>
  </si>
  <si>
    <t>2,514円/日</t>
    <rPh sb="5" eb="6">
      <t>エン</t>
    </rPh>
    <rPh sb="7" eb="8">
      <t>ヒ</t>
    </rPh>
    <phoneticPr fontId="3"/>
  </si>
  <si>
    <t>1,913円/日</t>
    <rPh sb="5" eb="6">
      <t>エン</t>
    </rPh>
    <rPh sb="7" eb="8">
      <t>ヒ</t>
    </rPh>
    <phoneticPr fontId="3"/>
  </si>
  <si>
    <t>2,347円/日</t>
    <rPh sb="5" eb="6">
      <t>エン</t>
    </rPh>
    <rPh sb="7" eb="8">
      <t>ヒ</t>
    </rPh>
    <phoneticPr fontId="3"/>
  </si>
  <si>
    <t>2,927円/日</t>
    <rPh sb="5" eb="6">
      <t>エン</t>
    </rPh>
    <rPh sb="7" eb="8">
      <t>ヒ</t>
    </rPh>
    <phoneticPr fontId="3"/>
  </si>
  <si>
    <t>3,118円/日</t>
    <rPh sb="5" eb="6">
      <t>エン</t>
    </rPh>
    <rPh sb="7" eb="8">
      <t>ヒ</t>
    </rPh>
    <phoneticPr fontId="3"/>
  </si>
  <si>
    <t>3,291円/日</t>
    <rPh sb="5" eb="6">
      <t>エン</t>
    </rPh>
    <rPh sb="7" eb="8">
      <t>ヒ</t>
    </rPh>
    <phoneticPr fontId="3"/>
  </si>
  <si>
    <t>3,463円/日</t>
    <rPh sb="5" eb="6">
      <t>エン</t>
    </rPh>
    <rPh sb="7" eb="8">
      <t>ヒ</t>
    </rPh>
    <phoneticPr fontId="3"/>
  </si>
  <si>
    <t>2,456円/日</t>
    <rPh sb="5" eb="6">
      <t>エン</t>
    </rPh>
    <rPh sb="7" eb="8">
      <t>ヒ</t>
    </rPh>
    <phoneticPr fontId="3"/>
  </si>
  <si>
    <t>2,674円/日</t>
    <rPh sb="5" eb="6">
      <t>エン</t>
    </rPh>
    <rPh sb="7" eb="8">
      <t>ヒ</t>
    </rPh>
    <phoneticPr fontId="3"/>
  </si>
  <si>
    <t>2,866円/日</t>
    <rPh sb="5" eb="6">
      <t>エン</t>
    </rPh>
    <rPh sb="7" eb="8">
      <t>ヒ</t>
    </rPh>
    <phoneticPr fontId="3"/>
  </si>
  <si>
    <t>3,038円/日</t>
    <rPh sb="5" eb="6">
      <t>エン</t>
    </rPh>
    <rPh sb="7" eb="8">
      <t>ヒ</t>
    </rPh>
    <phoneticPr fontId="3"/>
  </si>
  <si>
    <t>3,208円/日</t>
    <rPh sb="5" eb="6">
      <t>エン</t>
    </rPh>
    <rPh sb="7" eb="8">
      <t>ヒ</t>
    </rPh>
    <phoneticPr fontId="3"/>
  </si>
  <si>
    <t>1,951円/日</t>
    <rPh sb="5" eb="6">
      <t>エン</t>
    </rPh>
    <rPh sb="7" eb="8">
      <t>ヒ</t>
    </rPh>
    <phoneticPr fontId="3"/>
  </si>
  <si>
    <t>2,079円/日</t>
    <rPh sb="5" eb="6">
      <t>エン</t>
    </rPh>
    <rPh sb="7" eb="8">
      <t>ヒ</t>
    </rPh>
    <phoneticPr fontId="3"/>
  </si>
  <si>
    <t>2,194円/日</t>
    <rPh sb="5" eb="6">
      <t>エン</t>
    </rPh>
    <rPh sb="7" eb="8">
      <t>ヒ</t>
    </rPh>
    <phoneticPr fontId="3"/>
  </si>
  <si>
    <t>2,309円/日</t>
    <rPh sb="5" eb="6">
      <t>エン</t>
    </rPh>
    <rPh sb="7" eb="8">
      <t>ヒ</t>
    </rPh>
    <phoneticPr fontId="3"/>
  </si>
  <si>
    <t>1,637円/日</t>
    <rPh sb="5" eb="6">
      <t>エン</t>
    </rPh>
    <rPh sb="7" eb="8">
      <t>ヒ</t>
    </rPh>
    <phoneticPr fontId="3"/>
  </si>
  <si>
    <t>1,783円/日</t>
    <rPh sb="5" eb="6">
      <t>エン</t>
    </rPh>
    <rPh sb="7" eb="8">
      <t>ヒ</t>
    </rPh>
    <phoneticPr fontId="3"/>
  </si>
  <si>
    <t>1,911円/日</t>
    <rPh sb="5" eb="6">
      <t>エン</t>
    </rPh>
    <rPh sb="7" eb="8">
      <t>ヒ</t>
    </rPh>
    <phoneticPr fontId="3"/>
  </si>
  <si>
    <t>2,026円/日</t>
    <rPh sb="5" eb="6">
      <t>エン</t>
    </rPh>
    <rPh sb="7" eb="8">
      <t>ヒ</t>
    </rPh>
    <phoneticPr fontId="3"/>
  </si>
  <si>
    <t>2,139円/日</t>
    <rPh sb="5" eb="6">
      <t>エン</t>
    </rPh>
    <rPh sb="7" eb="8">
      <t>ヒ</t>
    </rPh>
    <phoneticPr fontId="3"/>
  </si>
  <si>
    <t>利用料金表　　《短期入所利用者概算負担額》　　　</t>
    <rPh sb="0" eb="2">
      <t>リヨウ</t>
    </rPh>
    <rPh sb="2" eb="4">
      <t>リョウキン</t>
    </rPh>
    <rPh sb="4" eb="5">
      <t>ヒョウ</t>
    </rPh>
    <rPh sb="8" eb="10">
      <t>タンキ</t>
    </rPh>
    <phoneticPr fontId="3"/>
  </si>
  <si>
    <t>令和2年8月1日現在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</si>
  <si>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令和3年4月1日改定</t>
    <rPh sb="0" eb="2">
      <t>レイワ</t>
    </rPh>
    <rPh sb="3" eb="4">
      <t>ネン</t>
    </rPh>
    <rPh sb="5" eb="6">
      <t>ガツ</t>
    </rPh>
    <rPh sb="7" eb="8">
      <t>ヒ</t>
    </rPh>
    <rPh sb="8" eb="10">
      <t>カイテイ</t>
    </rPh>
    <phoneticPr fontId="3"/>
  </si>
  <si>
    <t>1,058円/日</t>
    <rPh sb="5" eb="6">
      <t>エン</t>
    </rPh>
    <rPh sb="7" eb="8">
      <t>ヒ</t>
    </rPh>
    <phoneticPr fontId="3"/>
  </si>
  <si>
    <t>777円/日</t>
    <rPh sb="3" eb="4">
      <t>エン</t>
    </rPh>
    <rPh sb="5" eb="6">
      <t>ヒ</t>
    </rPh>
    <phoneticPr fontId="3"/>
  </si>
  <si>
    <t>914円/日</t>
    <rPh sb="3" eb="4">
      <t>エン</t>
    </rPh>
    <rPh sb="5" eb="6">
      <t>ヒ</t>
    </rPh>
    <phoneticPr fontId="3"/>
  </si>
  <si>
    <t>972円/日</t>
    <rPh sb="3" eb="4">
      <t>エン</t>
    </rPh>
    <rPh sb="5" eb="6">
      <t>ヒ</t>
    </rPh>
    <phoneticPr fontId="3"/>
  </si>
  <si>
    <t>1,030円/日</t>
    <rPh sb="5" eb="6">
      <t>エン</t>
    </rPh>
    <rPh sb="7" eb="8">
      <t>ヒ</t>
    </rPh>
    <phoneticPr fontId="3"/>
  </si>
  <si>
    <t>1,717円/日</t>
    <rPh sb="5" eb="6">
      <t>エン</t>
    </rPh>
    <rPh sb="7" eb="8">
      <t>ヒ</t>
    </rPh>
    <phoneticPr fontId="3"/>
  </si>
  <si>
    <t>1,869円/日</t>
    <rPh sb="5" eb="6">
      <t>エン</t>
    </rPh>
    <rPh sb="7" eb="8">
      <t>ヒ</t>
    </rPh>
    <phoneticPr fontId="3"/>
  </si>
  <si>
    <t>2,116円/日</t>
    <rPh sb="5" eb="6">
      <t>エン</t>
    </rPh>
    <rPh sb="7" eb="8">
      <t>ヒ</t>
    </rPh>
    <phoneticPr fontId="3"/>
  </si>
  <si>
    <t>1,553円/日</t>
    <rPh sb="5" eb="6">
      <t>エン</t>
    </rPh>
    <rPh sb="7" eb="8">
      <t>ヒ</t>
    </rPh>
    <phoneticPr fontId="3"/>
  </si>
  <si>
    <t>1,701円/日</t>
    <rPh sb="5" eb="6">
      <t>エン</t>
    </rPh>
    <rPh sb="7" eb="8">
      <t>ヒ</t>
    </rPh>
    <phoneticPr fontId="3"/>
  </si>
  <si>
    <t>1,828円/日</t>
    <rPh sb="5" eb="6">
      <t>エン</t>
    </rPh>
    <rPh sb="7" eb="8">
      <t>ヒ</t>
    </rPh>
    <phoneticPr fontId="3"/>
  </si>
  <si>
    <t>1,943円/日</t>
    <rPh sb="5" eb="6">
      <t>エン</t>
    </rPh>
    <rPh sb="7" eb="8">
      <t>ヒ</t>
    </rPh>
    <phoneticPr fontId="3"/>
  </si>
  <si>
    <t>2,060円/日</t>
    <rPh sb="5" eb="6">
      <t>エン</t>
    </rPh>
    <rPh sb="7" eb="8">
      <t>ヒ</t>
    </rPh>
    <phoneticPr fontId="3"/>
  </si>
  <si>
    <t>2,804円/日</t>
    <rPh sb="5" eb="6">
      <t>エン</t>
    </rPh>
    <rPh sb="7" eb="8">
      <t>ヒ</t>
    </rPh>
    <phoneticPr fontId="3"/>
  </si>
  <si>
    <t>3,174円/日</t>
    <rPh sb="5" eb="6">
      <t>エン</t>
    </rPh>
    <rPh sb="7" eb="8">
      <t>ヒ</t>
    </rPh>
    <phoneticPr fontId="3"/>
  </si>
  <si>
    <t>2,330円/日</t>
    <rPh sb="5" eb="6">
      <t>エン</t>
    </rPh>
    <rPh sb="7" eb="8">
      <t>ヒ</t>
    </rPh>
    <phoneticPr fontId="3"/>
  </si>
  <si>
    <t>2,551円/日</t>
    <rPh sb="5" eb="6">
      <t>エン</t>
    </rPh>
    <rPh sb="7" eb="8">
      <t>ヒ</t>
    </rPh>
    <phoneticPr fontId="3"/>
  </si>
  <si>
    <t>2,742円/日</t>
    <rPh sb="5" eb="6">
      <t>エン</t>
    </rPh>
    <rPh sb="7" eb="8">
      <t>ヒ</t>
    </rPh>
    <phoneticPr fontId="3"/>
  </si>
  <si>
    <t>2,915円/日</t>
    <rPh sb="5" eb="6">
      <t>エン</t>
    </rPh>
    <rPh sb="7" eb="8">
      <t>ヒ</t>
    </rPh>
    <phoneticPr fontId="3"/>
  </si>
  <si>
    <t>3,090円/日</t>
    <rPh sb="5" eb="6">
      <t>エン</t>
    </rPh>
    <rPh sb="7" eb="8">
      <t>ヒ</t>
    </rPh>
    <phoneticPr fontId="3"/>
  </si>
  <si>
    <t>口腔衛生管理加算　Ⅱ</t>
    <rPh sb="0" eb="4">
      <t>コウクウエイセイ</t>
    </rPh>
    <rPh sb="4" eb="8">
      <t>カンリカサン</t>
    </rPh>
    <phoneticPr fontId="3"/>
  </si>
  <si>
    <t>入退所前連携加算　Ⅱ</t>
    <rPh sb="0" eb="1">
      <t>ニュウ</t>
    </rPh>
    <rPh sb="1" eb="3">
      <t>タイショ</t>
    </rPh>
    <rPh sb="3" eb="4">
      <t>マエ</t>
    </rPh>
    <rPh sb="4" eb="6">
      <t>レンケイ</t>
    </rPh>
    <rPh sb="6" eb="8">
      <t>カサン</t>
    </rPh>
    <phoneticPr fontId="3"/>
  </si>
  <si>
    <t>入退所前連携加算　Ⅰ</t>
    <rPh sb="0" eb="1">
      <t>ニュウ</t>
    </rPh>
    <rPh sb="1" eb="3">
      <t>タイショ</t>
    </rPh>
    <rPh sb="3" eb="4">
      <t>マエ</t>
    </rPh>
    <rPh sb="4" eb="6">
      <t>レンケイ</t>
    </rPh>
    <rPh sb="6" eb="8">
      <t>カサン</t>
    </rPh>
    <phoneticPr fontId="3"/>
  </si>
  <si>
    <t>かかりつけ医連携薬剤調整加算Ⅰ</t>
    <rPh sb="5" eb="6">
      <t>イ</t>
    </rPh>
    <rPh sb="6" eb="8">
      <t>レンケイ</t>
    </rPh>
    <rPh sb="8" eb="10">
      <t>ヤクザイ</t>
    </rPh>
    <rPh sb="10" eb="12">
      <t>チョウセイ</t>
    </rPh>
    <rPh sb="12" eb="14">
      <t>カサン</t>
    </rPh>
    <phoneticPr fontId="3"/>
  </si>
  <si>
    <t>リハマネ計画提出料加算</t>
    <rPh sb="4" eb="6">
      <t>ケイカク</t>
    </rPh>
    <rPh sb="6" eb="8">
      <t>テイシュツ</t>
    </rPh>
    <rPh sb="8" eb="9">
      <t>リョウ</t>
    </rPh>
    <rPh sb="9" eb="11">
      <t>カサン</t>
    </rPh>
    <phoneticPr fontId="3"/>
  </si>
  <si>
    <t>排泄支援加算Ⅰ</t>
    <rPh sb="0" eb="2">
      <t>ハイセツ</t>
    </rPh>
    <rPh sb="2" eb="6">
      <t>シエンカサン</t>
    </rPh>
    <phoneticPr fontId="3"/>
  </si>
  <si>
    <t>自立支援推進加算</t>
    <rPh sb="0" eb="4">
      <t>ジリツシエン</t>
    </rPh>
    <rPh sb="4" eb="8">
      <t>スイシンカサン</t>
    </rPh>
    <phoneticPr fontId="3"/>
  </si>
  <si>
    <t>科学的介護推進体制加算Ⅰ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</si>
  <si>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サ提供体制強化加算Ⅰ</t>
    <rPh sb="1" eb="5">
      <t>テイキョウタイセイ</t>
    </rPh>
    <rPh sb="5" eb="7">
      <t>キョウカ</t>
    </rPh>
    <rPh sb="7" eb="9">
      <t>カサン</t>
    </rPh>
    <phoneticPr fontId="3"/>
  </si>
  <si>
    <t>サービス提供体制加算（Ⅰ）</t>
    <rPh sb="4" eb="6">
      <t>テイキョウ</t>
    </rPh>
    <rPh sb="6" eb="8">
      <t>タイセイ</t>
    </rPh>
    <rPh sb="8" eb="10">
      <t>カサン</t>
    </rPh>
    <phoneticPr fontId="3"/>
  </si>
  <si>
    <t>45円/日</t>
    <rPh sb="2" eb="3">
      <t>エン</t>
    </rPh>
    <rPh sb="4" eb="5">
      <t>ヒ</t>
    </rPh>
    <phoneticPr fontId="3"/>
  </si>
  <si>
    <t>1,849円/回</t>
    <rPh sb="5" eb="6">
      <t>エン</t>
    </rPh>
    <rPh sb="7" eb="8">
      <t>カイ</t>
    </rPh>
    <phoneticPr fontId="3"/>
  </si>
  <si>
    <t xml:space="preserve">褥瘡マネジメント加算  Ⅰ </t>
    <rPh sb="0" eb="2">
      <t>ジョクソウ</t>
    </rPh>
    <rPh sb="8" eb="9">
      <t>カ</t>
    </rPh>
    <rPh sb="9" eb="10">
      <t>サン</t>
    </rPh>
    <phoneticPr fontId="3"/>
  </si>
  <si>
    <t>311円/回</t>
    <rPh sb="3" eb="4">
      <t>エン</t>
    </rPh>
    <rPh sb="5" eb="6">
      <t>カイ</t>
    </rPh>
    <phoneticPr fontId="3"/>
  </si>
  <si>
    <t xml:space="preserve">褥瘡マネジメント加算  Ⅱ </t>
    <rPh sb="0" eb="2">
      <t>ジョクソウ</t>
    </rPh>
    <rPh sb="8" eb="9">
      <t>カ</t>
    </rPh>
    <rPh sb="9" eb="10">
      <t>サン</t>
    </rPh>
    <phoneticPr fontId="3"/>
  </si>
  <si>
    <t>排泄支援加算Ⅱ</t>
    <rPh sb="0" eb="2">
      <t>ハイセツ</t>
    </rPh>
    <rPh sb="2" eb="6">
      <t>シエンカサン</t>
    </rPh>
    <phoneticPr fontId="3"/>
  </si>
  <si>
    <t>排泄支援加算Ⅲ</t>
    <rPh sb="0" eb="2">
      <t>ハイセツ</t>
    </rPh>
    <rPh sb="2" eb="6">
      <t>シエンカサン</t>
    </rPh>
    <phoneticPr fontId="3"/>
  </si>
  <si>
    <t>科学的介護推進体制加算 Ⅱ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3"/>
  </si>
  <si>
    <t>口腔機能向上加算Ⅰ（月2回限度）</t>
    <rPh sb="0" eb="2">
      <t>コウクウ</t>
    </rPh>
    <rPh sb="2" eb="4">
      <t>キノウ</t>
    </rPh>
    <rPh sb="4" eb="6">
      <t>コウジョウ</t>
    </rPh>
    <rPh sb="6" eb="8">
      <t>カサン</t>
    </rPh>
    <rPh sb="10" eb="11">
      <t>ツキ</t>
    </rPh>
    <rPh sb="12" eb="13">
      <t>カイ</t>
    </rPh>
    <rPh sb="13" eb="15">
      <t>ゲンド</t>
    </rPh>
    <phoneticPr fontId="3"/>
  </si>
  <si>
    <t>科学的介護推進体制加算</t>
    <rPh sb="0" eb="5">
      <t>カガクテキカイゴ</t>
    </rPh>
    <rPh sb="5" eb="9">
      <t>スイシンタイセイ</t>
    </rPh>
    <rPh sb="9" eb="11">
      <t>カサン</t>
    </rPh>
    <phoneticPr fontId="3"/>
  </si>
  <si>
    <t>4,242円/月</t>
    <rPh sb="5" eb="6">
      <t>エン</t>
    </rPh>
    <rPh sb="7" eb="8">
      <t>ツキ</t>
    </rPh>
    <phoneticPr fontId="3"/>
  </si>
  <si>
    <t>4,131円/月</t>
    <rPh sb="5" eb="6">
      <t>エン</t>
    </rPh>
    <rPh sb="7" eb="8">
      <t>ツキ</t>
    </rPh>
    <phoneticPr fontId="3"/>
  </si>
  <si>
    <t>8,262円/月</t>
    <rPh sb="5" eb="6">
      <t>エン</t>
    </rPh>
    <rPh sb="7" eb="8">
      <t>ツキ</t>
    </rPh>
    <phoneticPr fontId="3"/>
  </si>
  <si>
    <t>12,393円/月</t>
    <rPh sb="6" eb="7">
      <t>エン</t>
    </rPh>
    <rPh sb="8" eb="9">
      <t>ツキ</t>
    </rPh>
    <phoneticPr fontId="3"/>
  </si>
  <si>
    <t>734円/回</t>
    <rPh sb="3" eb="4">
      <t>エン</t>
    </rPh>
    <rPh sb="5" eb="6">
      <t>カイ</t>
    </rPh>
    <phoneticPr fontId="3"/>
  </si>
  <si>
    <t>1,467円/回</t>
    <rPh sb="5" eb="6">
      <t>エン</t>
    </rPh>
    <rPh sb="7" eb="8">
      <t>カイ</t>
    </rPh>
    <phoneticPr fontId="3"/>
  </si>
  <si>
    <t>872円/回</t>
    <rPh sb="3" eb="4">
      <t>エン</t>
    </rPh>
    <rPh sb="5" eb="6">
      <t>カイ</t>
    </rPh>
    <phoneticPr fontId="3"/>
  </si>
  <si>
    <t>1,744円/回</t>
    <rPh sb="5" eb="6">
      <t>エン</t>
    </rPh>
    <rPh sb="7" eb="8">
      <t>カイ</t>
    </rPh>
    <phoneticPr fontId="3"/>
  </si>
  <si>
    <t>2,616円/回</t>
    <rPh sb="5" eb="6">
      <t>エン</t>
    </rPh>
    <rPh sb="7" eb="8">
      <t>カイ</t>
    </rPh>
    <phoneticPr fontId="3"/>
  </si>
  <si>
    <t>3,019円/回</t>
    <rPh sb="5" eb="6">
      <t>エン</t>
    </rPh>
    <rPh sb="7" eb="8">
      <t>カイ</t>
    </rPh>
    <phoneticPr fontId="3"/>
  </si>
  <si>
    <t>3,499円/回</t>
    <rPh sb="5" eb="6">
      <t>エン</t>
    </rPh>
    <rPh sb="7" eb="8">
      <t>カイ</t>
    </rPh>
    <phoneticPr fontId="3"/>
  </si>
  <si>
    <t>3,970円/回</t>
    <rPh sb="5" eb="6">
      <t>エン</t>
    </rPh>
    <rPh sb="7" eb="8">
      <t>カイ</t>
    </rPh>
    <phoneticPr fontId="3"/>
  </si>
  <si>
    <t>入浴介助加算Ⅰ</t>
    <rPh sb="0" eb="2">
      <t>ニュウヨク</t>
    </rPh>
    <rPh sb="2" eb="4">
      <t>カイジョ</t>
    </rPh>
    <rPh sb="4" eb="6">
      <t>カサン</t>
    </rPh>
    <phoneticPr fontId="3"/>
  </si>
  <si>
    <t>リハマネ加算（A）ロ　６月</t>
    <rPh sb="4" eb="6">
      <t>カサン</t>
    </rPh>
    <rPh sb="12" eb="13">
      <t>ガツ</t>
    </rPh>
    <phoneticPr fontId="3"/>
  </si>
  <si>
    <t>リハマネ加算（A）ロ　６月超</t>
    <rPh sb="4" eb="6">
      <t>カサン</t>
    </rPh>
    <rPh sb="12" eb="13">
      <t>ガツ</t>
    </rPh>
    <rPh sb="13" eb="14">
      <t>コ</t>
    </rPh>
    <phoneticPr fontId="3"/>
  </si>
  <si>
    <t>短期集中リハ</t>
    <rPh sb="0" eb="4">
      <t>タンキシュウチュウ</t>
    </rPh>
    <phoneticPr fontId="3"/>
  </si>
  <si>
    <t>認短リハ</t>
    <rPh sb="0" eb="1">
      <t>ニン</t>
    </rPh>
    <rPh sb="1" eb="2">
      <t>タン</t>
    </rPh>
    <phoneticPr fontId="3"/>
  </si>
  <si>
    <t>口腔・栄養スクリーニング加算Ⅰ（6月に1回を限度）</t>
    <rPh sb="0" eb="2">
      <t>コウクウ</t>
    </rPh>
    <rPh sb="3" eb="5">
      <t>エイヨウ</t>
    </rPh>
    <rPh sb="12" eb="14">
      <t>カサン</t>
    </rPh>
    <rPh sb="17" eb="18">
      <t>ツキ</t>
    </rPh>
    <rPh sb="20" eb="21">
      <t>カイ</t>
    </rPh>
    <rPh sb="22" eb="24">
      <t>ゲンド</t>
    </rPh>
    <phoneticPr fontId="3"/>
  </si>
  <si>
    <t>科学的介護推進体制加算</t>
    <rPh sb="0" eb="3">
      <t>カガクテキ</t>
    </rPh>
    <rPh sb="3" eb="7">
      <t>カイゴスイシン</t>
    </rPh>
    <rPh sb="7" eb="11">
      <t>タイセイカサン</t>
    </rPh>
    <phoneticPr fontId="3"/>
  </si>
  <si>
    <t>入浴介助</t>
    <rPh sb="0" eb="2">
      <t>ニュウヨク</t>
    </rPh>
    <rPh sb="2" eb="4">
      <t>カイジョ</t>
    </rPh>
    <phoneticPr fontId="3"/>
  </si>
  <si>
    <t>サービス提供体制加算Ⅰ</t>
    <rPh sb="4" eb="6">
      <t>テイキョウ</t>
    </rPh>
    <rPh sb="6" eb="8">
      <t>タイセイ</t>
    </rPh>
    <rPh sb="8" eb="10">
      <t>カサン</t>
    </rPh>
    <phoneticPr fontId="3"/>
  </si>
  <si>
    <t>サ提供体制加算Ⅰ要支援2</t>
    <rPh sb="1" eb="3">
      <t>テイキョウ</t>
    </rPh>
    <rPh sb="3" eb="5">
      <t>タイセイ</t>
    </rPh>
    <rPh sb="5" eb="7">
      <t>カサン</t>
    </rPh>
    <rPh sb="8" eb="11">
      <t>ヨウシエン</t>
    </rPh>
    <phoneticPr fontId="3"/>
  </si>
  <si>
    <t>個別リハ実施加算</t>
    <rPh sb="0" eb="2">
      <t>コベツ</t>
    </rPh>
    <rPh sb="4" eb="6">
      <t>ジッシ</t>
    </rPh>
    <rPh sb="6" eb="8">
      <t>カサン</t>
    </rPh>
    <phoneticPr fontId="3"/>
  </si>
  <si>
    <t>933円/日</t>
    <rPh sb="3" eb="4">
      <t>エン</t>
    </rPh>
    <rPh sb="5" eb="6">
      <t>ヒ</t>
    </rPh>
    <phoneticPr fontId="3"/>
  </si>
  <si>
    <t>1,865円/日</t>
    <rPh sb="5" eb="6">
      <t>エン</t>
    </rPh>
    <rPh sb="7" eb="8">
      <t>ヒ</t>
    </rPh>
    <phoneticPr fontId="3"/>
  </si>
  <si>
    <t>2,798円/日</t>
    <rPh sb="5" eb="6">
      <t>エン</t>
    </rPh>
    <rPh sb="7" eb="8">
      <t>ヒ</t>
    </rPh>
    <phoneticPr fontId="3"/>
  </si>
  <si>
    <t>532円/日</t>
    <rPh sb="3" eb="4">
      <t>エン</t>
    </rPh>
    <rPh sb="5" eb="6">
      <t>ヒ</t>
    </rPh>
    <phoneticPr fontId="3"/>
  </si>
  <si>
    <t>1,596円/日</t>
    <rPh sb="5" eb="6">
      <t>エン</t>
    </rPh>
    <rPh sb="7" eb="8">
      <t>ヒ</t>
    </rPh>
    <phoneticPr fontId="3"/>
  </si>
  <si>
    <t>褥瘡マネジメント加算Ⅰ</t>
    <rPh sb="0" eb="2">
      <t>ジョクソウ</t>
    </rPh>
    <rPh sb="8" eb="10">
      <t>カサン</t>
    </rPh>
    <phoneticPr fontId="3"/>
  </si>
  <si>
    <t>褥瘡マネジメント加算Ⅱ</t>
    <rPh sb="0" eb="2">
      <t>ジョクソウ</t>
    </rPh>
    <rPh sb="8" eb="10">
      <t>カサン</t>
    </rPh>
    <phoneticPr fontId="3"/>
  </si>
  <si>
    <t>褥瘡マネジメント加算Ⅲ</t>
    <rPh sb="0" eb="2">
      <t>ジョクソウ</t>
    </rPh>
    <rPh sb="8" eb="10">
      <t>カサン</t>
    </rPh>
    <phoneticPr fontId="3"/>
  </si>
  <si>
    <t>1,115円/日</t>
    <rPh sb="5" eb="6">
      <t>エン</t>
    </rPh>
    <rPh sb="7" eb="8">
      <t>ヒ</t>
    </rPh>
    <phoneticPr fontId="3"/>
  </si>
  <si>
    <t>3円/月</t>
    <rPh sb="1" eb="2">
      <t>エン</t>
    </rPh>
    <rPh sb="3" eb="4">
      <t>ツキ</t>
    </rPh>
    <phoneticPr fontId="3"/>
  </si>
  <si>
    <t>6円/月</t>
    <rPh sb="1" eb="2">
      <t>エン</t>
    </rPh>
    <rPh sb="3" eb="4">
      <t>ツキ</t>
    </rPh>
    <phoneticPr fontId="3"/>
  </si>
  <si>
    <t>9円/月</t>
    <rPh sb="1" eb="2">
      <t>エン</t>
    </rPh>
    <rPh sb="3" eb="4">
      <t>ツキ</t>
    </rPh>
    <phoneticPr fontId="3"/>
  </si>
  <si>
    <t>40円/月</t>
    <rPh sb="2" eb="3">
      <t>エン</t>
    </rPh>
    <rPh sb="4" eb="5">
      <t>ツキ</t>
    </rPh>
    <phoneticPr fontId="3"/>
  </si>
  <si>
    <t>27円/月</t>
    <rPh sb="2" eb="3">
      <t>エン</t>
    </rPh>
    <rPh sb="4" eb="5">
      <t>ツキ</t>
    </rPh>
    <phoneticPr fontId="3"/>
  </si>
  <si>
    <t>2,121円/月</t>
    <rPh sb="5" eb="6">
      <t>エン</t>
    </rPh>
    <rPh sb="7" eb="8">
      <t>ツキ</t>
    </rPh>
    <phoneticPr fontId="3"/>
  </si>
  <si>
    <t>676円/日</t>
    <rPh sb="3" eb="4">
      <t>エン</t>
    </rPh>
    <rPh sb="5" eb="6">
      <t>ヒ</t>
    </rPh>
    <phoneticPr fontId="3"/>
  </si>
  <si>
    <t>1,908円/日</t>
    <rPh sb="5" eb="6">
      <t>エン</t>
    </rPh>
    <rPh sb="7" eb="8">
      <t>ヒ</t>
    </rPh>
    <phoneticPr fontId="3"/>
  </si>
  <si>
    <t>839円/日</t>
    <rPh sb="3" eb="4">
      <t>エン</t>
    </rPh>
    <rPh sb="5" eb="6">
      <t>ヒ</t>
    </rPh>
    <phoneticPr fontId="3"/>
  </si>
  <si>
    <t>1,678円/日</t>
    <rPh sb="5" eb="6">
      <t>エン</t>
    </rPh>
    <rPh sb="7" eb="8">
      <t>ヒ</t>
    </rPh>
    <phoneticPr fontId="3"/>
  </si>
  <si>
    <t>2,517円/日</t>
    <rPh sb="5" eb="6">
      <t>エン</t>
    </rPh>
    <rPh sb="7" eb="8">
      <t>ヒ</t>
    </rPh>
    <phoneticPr fontId="3"/>
  </si>
  <si>
    <t>899円/日</t>
    <rPh sb="3" eb="4">
      <t>エン</t>
    </rPh>
    <rPh sb="5" eb="6">
      <t>ヒ</t>
    </rPh>
    <phoneticPr fontId="3"/>
  </si>
  <si>
    <t>2,696円/日</t>
    <rPh sb="5" eb="6">
      <t>エン</t>
    </rPh>
    <rPh sb="7" eb="8">
      <t>ヒ</t>
    </rPh>
    <phoneticPr fontId="3"/>
  </si>
  <si>
    <t>2,930円/日</t>
    <rPh sb="5" eb="6">
      <t>エン</t>
    </rPh>
    <rPh sb="7" eb="8">
      <t>ヒ</t>
    </rPh>
    <phoneticPr fontId="3"/>
  </si>
  <si>
    <t>1,100円/日</t>
    <rPh sb="5" eb="6">
      <t>エン</t>
    </rPh>
    <rPh sb="7" eb="8">
      <t>ヒ</t>
    </rPh>
    <phoneticPr fontId="3"/>
  </si>
  <si>
    <t>816円/日</t>
    <rPh sb="3" eb="4">
      <t>エン</t>
    </rPh>
    <rPh sb="5" eb="6">
      <t>ヒ</t>
    </rPh>
    <phoneticPr fontId="3"/>
  </si>
  <si>
    <t>891円/日</t>
    <rPh sb="3" eb="4">
      <t>エン</t>
    </rPh>
    <rPh sb="5" eb="6">
      <t>ヒ</t>
    </rPh>
    <phoneticPr fontId="3"/>
  </si>
  <si>
    <t>1,631円/日</t>
    <rPh sb="5" eb="6">
      <t>エン</t>
    </rPh>
    <rPh sb="7" eb="8">
      <t>ヒ</t>
    </rPh>
    <phoneticPr fontId="3"/>
  </si>
  <si>
    <t>1,781円/日</t>
    <rPh sb="5" eb="6">
      <t>エン</t>
    </rPh>
    <rPh sb="7" eb="8">
      <t>ヒ</t>
    </rPh>
    <phoneticPr fontId="3"/>
  </si>
  <si>
    <t>2,672円/日</t>
    <rPh sb="5" eb="6">
      <t>エン</t>
    </rPh>
    <rPh sb="7" eb="8">
      <t>ヒ</t>
    </rPh>
    <phoneticPr fontId="3"/>
  </si>
  <si>
    <t>3,124円/日</t>
    <rPh sb="5" eb="6">
      <t>エン</t>
    </rPh>
    <rPh sb="7" eb="8">
      <t>ヒ</t>
    </rPh>
    <phoneticPr fontId="3"/>
  </si>
  <si>
    <t>1,064円/日</t>
    <rPh sb="5" eb="6">
      <t>エン</t>
    </rPh>
    <rPh sb="7" eb="8">
      <t>ヒ</t>
    </rPh>
    <phoneticPr fontId="3"/>
  </si>
  <si>
    <t>1,272円/日</t>
    <rPh sb="5" eb="6">
      <t>エン</t>
    </rPh>
    <rPh sb="7" eb="8">
      <t>ヒ</t>
    </rPh>
    <phoneticPr fontId="3"/>
  </si>
  <si>
    <t>2,319円/日</t>
    <rPh sb="5" eb="6">
      <t>エン</t>
    </rPh>
    <rPh sb="7" eb="8">
      <t>ヒ</t>
    </rPh>
    <phoneticPr fontId="3"/>
  </si>
  <si>
    <t>利用料金表　　《短期(予防）入所利用者概算負担額》　　　</t>
    <rPh sb="0" eb="2">
      <t>リヨウ</t>
    </rPh>
    <rPh sb="2" eb="4">
      <t>リョウキン</t>
    </rPh>
    <rPh sb="4" eb="5">
      <t>ヒョウ</t>
    </rPh>
    <rPh sb="8" eb="10">
      <t>タンキ</t>
    </rPh>
    <rPh sb="11" eb="13">
      <t>ヨボウ</t>
    </rPh>
    <phoneticPr fontId="3"/>
  </si>
  <si>
    <t>636円/日</t>
    <rPh sb="3" eb="4">
      <t>エン</t>
    </rPh>
    <rPh sb="5" eb="6">
      <t>ヒ</t>
    </rPh>
    <phoneticPr fontId="3"/>
  </si>
  <si>
    <t>312円/回</t>
    <rPh sb="3" eb="4">
      <t>エン</t>
    </rPh>
    <rPh sb="5" eb="6">
      <t>カイ</t>
    </rPh>
    <phoneticPr fontId="3"/>
  </si>
  <si>
    <t>313円/回</t>
    <rPh sb="3" eb="4">
      <t>エン</t>
    </rPh>
    <rPh sb="5" eb="6">
      <t>カイ</t>
    </rPh>
    <phoneticPr fontId="3"/>
  </si>
  <si>
    <t>314円/回</t>
    <rPh sb="3" eb="4">
      <t>エン</t>
    </rPh>
    <rPh sb="5" eb="6">
      <t>カイ</t>
    </rPh>
    <phoneticPr fontId="3"/>
  </si>
  <si>
    <t>16円/月</t>
    <rPh sb="2" eb="3">
      <t>エン</t>
    </rPh>
    <rPh sb="4" eb="5">
      <t>ツキ</t>
    </rPh>
    <phoneticPr fontId="3"/>
  </si>
  <si>
    <t>41円/月</t>
    <rPh sb="2" eb="3">
      <t>エン</t>
    </rPh>
    <phoneticPr fontId="3"/>
  </si>
  <si>
    <t>41円/月</t>
    <rPh sb="2" eb="3">
      <t>エン</t>
    </rPh>
    <rPh sb="4" eb="5">
      <t>ツキ</t>
    </rPh>
    <phoneticPr fontId="3"/>
  </si>
  <si>
    <t>82円/月</t>
    <rPh sb="2" eb="3">
      <t>エン</t>
    </rPh>
    <rPh sb="4" eb="5">
      <t>ツキ</t>
    </rPh>
    <phoneticPr fontId="3"/>
  </si>
  <si>
    <t>124円/月</t>
    <rPh sb="3" eb="4">
      <t>エン</t>
    </rPh>
    <rPh sb="5" eb="6">
      <t>ツキ</t>
    </rPh>
    <phoneticPr fontId="3"/>
  </si>
  <si>
    <t>47円/月</t>
    <rPh sb="2" eb="3">
      <t>エン</t>
    </rPh>
    <rPh sb="4" eb="5">
      <t>ツキ</t>
    </rPh>
    <phoneticPr fontId="3"/>
  </si>
  <si>
    <t>925円/月</t>
    <rPh sb="3" eb="4">
      <t>エン</t>
    </rPh>
    <rPh sb="5" eb="6">
      <t>ツキ</t>
    </rPh>
    <phoneticPr fontId="3"/>
  </si>
  <si>
    <t>123円/月</t>
    <rPh sb="3" eb="4">
      <t>エン</t>
    </rPh>
    <rPh sb="5" eb="6">
      <t>ツキ</t>
    </rPh>
    <phoneticPr fontId="3"/>
  </si>
  <si>
    <t>利用料金表《入所利用者概算負担額（市民税課税世帯）》在宅強化型　</t>
    <rPh sb="0" eb="2">
      <t>リヨウ</t>
    </rPh>
    <rPh sb="2" eb="4">
      <t>リョウキン</t>
    </rPh>
    <rPh sb="4" eb="5">
      <t>ヒョウ</t>
    </rPh>
    <rPh sb="26" eb="31">
      <t>ザイタクキョウカガタ</t>
    </rPh>
    <phoneticPr fontId="3"/>
  </si>
  <si>
    <t>排泄支援加算Ⅰ</t>
    <rPh sb="0" eb="2">
      <t>ハイセツ</t>
    </rPh>
    <rPh sb="2" eb="4">
      <t>シエン</t>
    </rPh>
    <rPh sb="4" eb="5">
      <t>カ</t>
    </rPh>
    <rPh sb="5" eb="6">
      <t>サン</t>
    </rPh>
    <phoneticPr fontId="3"/>
  </si>
  <si>
    <t>サービス提供体制強化加算Ⅰ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</si>
  <si>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サービス提供体制強化加算Ⅰ（要支援１）</t>
    <rPh sb="4" eb="6">
      <t>テイキョウ</t>
    </rPh>
    <rPh sb="6" eb="8">
      <t>タイセイ</t>
    </rPh>
    <rPh sb="8" eb="10">
      <t>キョウカ</t>
    </rPh>
    <rPh sb="10" eb="12">
      <t>カサン</t>
    </rPh>
    <rPh sb="14" eb="15">
      <t>ヨウ</t>
    </rPh>
    <rPh sb="15" eb="17">
      <t>シエン</t>
    </rPh>
    <phoneticPr fontId="3"/>
  </si>
  <si>
    <t>サービス提供体制強化加算Ⅰ（要支援２）</t>
    <rPh sb="4" eb="6">
      <t>テイキョウ</t>
    </rPh>
    <rPh sb="6" eb="8">
      <t>タイセイ</t>
    </rPh>
    <rPh sb="8" eb="10">
      <t>キョウカ</t>
    </rPh>
    <rPh sb="10" eb="12">
      <t>カサン</t>
    </rPh>
    <rPh sb="14" eb="15">
      <t>ヨウ</t>
    </rPh>
    <rPh sb="15" eb="17">
      <t>シエン</t>
    </rPh>
    <phoneticPr fontId="3"/>
  </si>
  <si>
    <t>3,910円/日</t>
    <rPh sb="5" eb="6">
      <t>エン</t>
    </rPh>
    <rPh sb="7" eb="8">
      <t>ヒ</t>
    </rPh>
    <phoneticPr fontId="3"/>
  </si>
  <si>
    <t>668円/日</t>
    <rPh sb="3" eb="4">
      <t>エン</t>
    </rPh>
    <rPh sb="5" eb="6">
      <t>ヒ</t>
    </rPh>
    <phoneticPr fontId="3"/>
  </si>
  <si>
    <t>1,335円/日</t>
    <rPh sb="5" eb="6">
      <t>エン</t>
    </rPh>
    <rPh sb="7" eb="8">
      <t>ヒ</t>
    </rPh>
    <phoneticPr fontId="3"/>
  </si>
  <si>
    <t>2,003円/日</t>
    <rPh sb="5" eb="6">
      <t>エン</t>
    </rPh>
    <rPh sb="7" eb="8">
      <t>ヒ</t>
    </rPh>
    <phoneticPr fontId="3"/>
  </si>
  <si>
    <t>総合医学管理加算（利用中7日限度）</t>
    <rPh sb="0" eb="4">
      <t>ソウゴウイガク</t>
    </rPh>
    <rPh sb="4" eb="8">
      <t>カンリカサン</t>
    </rPh>
    <rPh sb="9" eb="12">
      <t>リヨウチュウ</t>
    </rPh>
    <rPh sb="13" eb="14">
      <t>ヒ</t>
    </rPh>
    <rPh sb="14" eb="16">
      <t>ゲンド</t>
    </rPh>
    <phoneticPr fontId="3"/>
  </si>
  <si>
    <t>283円/日</t>
    <rPh sb="3" eb="4">
      <t>エン</t>
    </rPh>
    <rPh sb="5" eb="6">
      <t>ヒ</t>
    </rPh>
    <phoneticPr fontId="3"/>
  </si>
  <si>
    <t>565円/日</t>
    <rPh sb="3" eb="4">
      <t>エン</t>
    </rPh>
    <rPh sb="5" eb="6">
      <t>ヒ</t>
    </rPh>
    <phoneticPr fontId="3"/>
  </si>
  <si>
    <t>848円/日</t>
    <rPh sb="3" eb="4">
      <t>エン</t>
    </rPh>
    <rPh sb="5" eb="6">
      <t>ヒ</t>
    </rPh>
    <phoneticPr fontId="3"/>
  </si>
  <si>
    <t>療養食加算(1日3回限度）</t>
    <rPh sb="6" eb="8">
      <t>ツイタチ</t>
    </rPh>
    <rPh sb="9" eb="10">
      <t>カイ</t>
    </rPh>
    <rPh sb="10" eb="12">
      <t>ゲンド</t>
    </rPh>
    <phoneticPr fontId="3"/>
  </si>
  <si>
    <t>重度療養管理加算２(日帰利用、要介護4以上）</t>
    <rPh sb="10" eb="12">
      <t>ヒガエ</t>
    </rPh>
    <rPh sb="12" eb="14">
      <t>リヨウ</t>
    </rPh>
    <rPh sb="15" eb="18">
      <t>ヨウカイゴ</t>
    </rPh>
    <rPh sb="19" eb="21">
      <t>イジョウ</t>
    </rPh>
    <phoneticPr fontId="3"/>
  </si>
  <si>
    <t>緊急短期入所受入加算　7日限度</t>
    <rPh sb="0" eb="2">
      <t>キンキュウ</t>
    </rPh>
    <rPh sb="2" eb="4">
      <t>タンキ</t>
    </rPh>
    <rPh sb="4" eb="6">
      <t>ニュウショ</t>
    </rPh>
    <rPh sb="6" eb="8">
      <t>ウケイレ</t>
    </rPh>
    <rPh sb="8" eb="10">
      <t>カサン</t>
    </rPh>
    <rPh sb="12" eb="13">
      <t>ヒ</t>
    </rPh>
    <rPh sb="13" eb="15">
      <t>ゲンド</t>
    </rPh>
    <phoneticPr fontId="3"/>
  </si>
  <si>
    <t>認知症短期集中リハビリ実施加算Ⅰ(3月以内　週2日限度）</t>
    <rPh sb="0" eb="2">
      <t>ニンチ</t>
    </rPh>
    <rPh sb="2" eb="3">
      <t>ショウ</t>
    </rPh>
    <rPh sb="3" eb="5">
      <t>タンキ</t>
    </rPh>
    <rPh sb="5" eb="7">
      <t>シュウチュウ</t>
    </rPh>
    <rPh sb="11" eb="13">
      <t>ジッシ</t>
    </rPh>
    <rPh sb="13" eb="15">
      <t>カサン</t>
    </rPh>
    <rPh sb="18" eb="19">
      <t>ツキ</t>
    </rPh>
    <rPh sb="19" eb="21">
      <t>イナイ</t>
    </rPh>
    <rPh sb="22" eb="23">
      <t>シュウ</t>
    </rPh>
    <rPh sb="24" eb="25">
      <t>ヒ</t>
    </rPh>
    <rPh sb="25" eb="27">
      <t>ゲンド</t>
    </rPh>
    <phoneticPr fontId="3"/>
  </si>
  <si>
    <t>移行支援加算</t>
    <rPh sb="0" eb="2">
      <t>イコウ</t>
    </rPh>
    <rPh sb="2" eb="4">
      <t>シエン</t>
    </rPh>
    <rPh sb="4" eb="5">
      <t>カ</t>
    </rPh>
    <rPh sb="5" eb="6">
      <t>サン</t>
    </rPh>
    <phoneticPr fontId="3"/>
  </si>
  <si>
    <t>サ提供体制加算Ⅰ要支援1</t>
    <rPh sb="1" eb="3">
      <t>テイキョウ</t>
    </rPh>
    <rPh sb="3" eb="5">
      <t>タイセイ</t>
    </rPh>
    <rPh sb="5" eb="7">
      <t>カサン</t>
    </rPh>
    <rPh sb="8" eb="11">
      <t>ヨウシエン</t>
    </rPh>
    <phoneticPr fontId="3"/>
  </si>
  <si>
    <t>2,333円/回</t>
    <rPh sb="5" eb="6">
      <t>エン</t>
    </rPh>
    <rPh sb="7" eb="8">
      <t>カイ</t>
    </rPh>
    <phoneticPr fontId="3"/>
  </si>
  <si>
    <t>2,647円/回</t>
    <rPh sb="5" eb="6">
      <t>エン</t>
    </rPh>
    <rPh sb="7" eb="8">
      <t>カイ</t>
    </rPh>
    <phoneticPr fontId="3"/>
  </si>
  <si>
    <t>660円/食</t>
    <rPh sb="3" eb="4">
      <t>エン</t>
    </rPh>
    <rPh sb="5" eb="6">
      <t>ショク</t>
    </rPh>
    <phoneticPr fontId="3"/>
  </si>
  <si>
    <t>6,363円/月</t>
    <rPh sb="5" eb="6">
      <t>エン</t>
    </rPh>
    <rPh sb="7" eb="8">
      <t>ツキ</t>
    </rPh>
    <phoneticPr fontId="3"/>
  </si>
  <si>
    <t>2,201円/回</t>
    <rPh sb="5" eb="6">
      <t>エン</t>
    </rPh>
    <rPh sb="7" eb="8">
      <t>カイ</t>
    </rPh>
    <phoneticPr fontId="3"/>
  </si>
  <si>
    <t>1,007円/回</t>
    <rPh sb="5" eb="6">
      <t>エン</t>
    </rPh>
    <rPh sb="7" eb="8">
      <t>カイ</t>
    </rPh>
    <phoneticPr fontId="3"/>
  </si>
  <si>
    <t>2,013円/回</t>
    <rPh sb="5" eb="6">
      <t>エン</t>
    </rPh>
    <rPh sb="7" eb="8">
      <t>カイ</t>
    </rPh>
    <phoneticPr fontId="3"/>
  </si>
  <si>
    <t>1,167円/回</t>
    <rPh sb="5" eb="6">
      <t>エン</t>
    </rPh>
    <rPh sb="7" eb="8">
      <t>カイ</t>
    </rPh>
    <phoneticPr fontId="3"/>
  </si>
  <si>
    <t>1,324円/回</t>
    <rPh sb="5" eb="6">
      <t>エン</t>
    </rPh>
    <rPh sb="7" eb="8">
      <t>カイ</t>
    </rPh>
    <phoneticPr fontId="3"/>
  </si>
  <si>
    <t>83円/日</t>
    <rPh sb="2" eb="3">
      <t>エン</t>
    </rPh>
    <rPh sb="4" eb="5">
      <t>ヒ</t>
    </rPh>
    <phoneticPr fontId="3"/>
  </si>
  <si>
    <t>1,838円/月</t>
    <rPh sb="5" eb="6">
      <t>エン</t>
    </rPh>
    <rPh sb="7" eb="8">
      <t>ツキ</t>
    </rPh>
    <phoneticPr fontId="3"/>
  </si>
  <si>
    <t>1,225円/月</t>
    <rPh sb="5" eb="6">
      <t>エン</t>
    </rPh>
    <rPh sb="7" eb="8">
      <t>ツキ</t>
    </rPh>
    <phoneticPr fontId="3"/>
  </si>
  <si>
    <t>613円/月</t>
    <rPh sb="3" eb="4">
      <t>エン</t>
    </rPh>
    <rPh sb="5" eb="6">
      <t>ツキ</t>
    </rPh>
    <phoneticPr fontId="3"/>
  </si>
  <si>
    <t>282円/月</t>
    <rPh sb="3" eb="4">
      <t>エン</t>
    </rPh>
    <rPh sb="5" eb="6">
      <t>ツキ</t>
    </rPh>
    <phoneticPr fontId="3"/>
  </si>
  <si>
    <t>564円/月</t>
    <rPh sb="3" eb="4">
      <t>エン</t>
    </rPh>
    <rPh sb="5" eb="6">
      <t>ツキ</t>
    </rPh>
    <phoneticPr fontId="3"/>
  </si>
  <si>
    <t>846円/月</t>
    <rPh sb="3" eb="4">
      <t>エン</t>
    </rPh>
    <rPh sb="5" eb="6">
      <t>ツキ</t>
    </rPh>
    <phoneticPr fontId="3"/>
  </si>
  <si>
    <t>42円/月</t>
    <rPh sb="2" eb="3">
      <t>エン</t>
    </rPh>
    <rPh sb="4" eb="5">
      <t>ツキ</t>
    </rPh>
    <phoneticPr fontId="3"/>
  </si>
  <si>
    <t>83円/月</t>
    <rPh sb="2" eb="3">
      <t>エン</t>
    </rPh>
    <rPh sb="4" eb="5">
      <t>ツキ</t>
    </rPh>
    <phoneticPr fontId="3"/>
  </si>
  <si>
    <t>91円/月</t>
    <rPh sb="2" eb="3">
      <t>エン</t>
    </rPh>
    <rPh sb="4" eb="5">
      <t>ツキ</t>
    </rPh>
    <phoneticPr fontId="3"/>
  </si>
  <si>
    <t>182円/月</t>
    <rPh sb="3" eb="4">
      <t>エン</t>
    </rPh>
    <rPh sb="5" eb="6">
      <t>ツキ</t>
    </rPh>
    <phoneticPr fontId="3"/>
  </si>
  <si>
    <t>273円/月</t>
    <rPh sb="3" eb="4">
      <t>エン</t>
    </rPh>
    <rPh sb="5" eb="6">
      <t>ツキ</t>
    </rPh>
    <phoneticPr fontId="3"/>
  </si>
  <si>
    <t>364円/月</t>
    <rPh sb="3" eb="4">
      <t>エン</t>
    </rPh>
    <rPh sb="5" eb="6">
      <t>ツキ</t>
    </rPh>
    <phoneticPr fontId="3"/>
  </si>
  <si>
    <t>546円/月</t>
    <rPh sb="3" eb="4">
      <t>エン</t>
    </rPh>
    <rPh sb="5" eb="6">
      <t>ツキ</t>
    </rPh>
    <phoneticPr fontId="3"/>
  </si>
  <si>
    <t>予防通所リハビリ12月超減算（要支援1）（12月超）</t>
    <rPh sb="0" eb="4">
      <t>ヨボウツウショ</t>
    </rPh>
    <rPh sb="10" eb="11">
      <t>ガツ</t>
    </rPh>
    <rPh sb="11" eb="12">
      <t>コ</t>
    </rPh>
    <rPh sb="12" eb="14">
      <t>ゲンサン</t>
    </rPh>
    <rPh sb="15" eb="18">
      <t>ヨウシエン</t>
    </rPh>
    <rPh sb="23" eb="24">
      <t>ツキ</t>
    </rPh>
    <rPh sb="24" eb="25">
      <t>コ</t>
    </rPh>
    <phoneticPr fontId="3"/>
  </si>
  <si>
    <t>予防通所リハビリ12月超減算（要支援2）（12月超）</t>
    <rPh sb="0" eb="4">
      <t>ヨボウツウショ</t>
    </rPh>
    <rPh sb="10" eb="11">
      <t>ガツ</t>
    </rPh>
    <rPh sb="11" eb="12">
      <t>コ</t>
    </rPh>
    <rPh sb="12" eb="14">
      <t>ゲンサン</t>
    </rPh>
    <rPh sb="15" eb="18">
      <t>ヨウシエン</t>
    </rPh>
    <rPh sb="23" eb="24">
      <t>ツキ</t>
    </rPh>
    <rPh sb="24" eb="25">
      <t>コ</t>
    </rPh>
    <phoneticPr fontId="3"/>
  </si>
  <si>
    <t>予防通所リハビリ運動器機能向上加算</t>
    <rPh sb="0" eb="4">
      <t>ヨボウツウショ</t>
    </rPh>
    <rPh sb="8" eb="11">
      <t>ウンドウキ</t>
    </rPh>
    <rPh sb="11" eb="17">
      <t>キノウコウジョウカサン</t>
    </rPh>
    <phoneticPr fontId="3"/>
  </si>
  <si>
    <t>23円/日</t>
    <rPh sb="2" eb="3">
      <t>エン</t>
    </rPh>
    <rPh sb="4" eb="5">
      <t>ヒ</t>
    </rPh>
    <phoneticPr fontId="3"/>
  </si>
  <si>
    <t>23円/回</t>
    <rPh sb="2" eb="3">
      <t>エン</t>
    </rPh>
    <rPh sb="4" eb="5">
      <t>カイ</t>
    </rPh>
    <phoneticPr fontId="3"/>
  </si>
  <si>
    <t>46円/回</t>
    <rPh sb="2" eb="3">
      <t>エン</t>
    </rPh>
    <rPh sb="4" eb="5">
      <t>カイ</t>
    </rPh>
    <phoneticPr fontId="3"/>
  </si>
  <si>
    <t>69円/回</t>
    <rPh sb="2" eb="3">
      <t>エン</t>
    </rPh>
    <rPh sb="4" eb="5">
      <t>カイ</t>
    </rPh>
    <phoneticPr fontId="3"/>
  </si>
  <si>
    <t>1,352円/日</t>
    <rPh sb="5" eb="6">
      <t>エン</t>
    </rPh>
    <rPh sb="7" eb="8">
      <t>ヒ</t>
    </rPh>
    <phoneticPr fontId="3"/>
  </si>
  <si>
    <t>2,028円/日</t>
    <rPh sb="5" eb="6">
      <t>エン</t>
    </rPh>
    <rPh sb="7" eb="8">
      <t>ヒ</t>
    </rPh>
    <phoneticPr fontId="3"/>
  </si>
  <si>
    <t>783円/日</t>
    <rPh sb="3" eb="4">
      <t>エン</t>
    </rPh>
    <rPh sb="5" eb="6">
      <t>ヒ</t>
    </rPh>
    <phoneticPr fontId="3"/>
  </si>
  <si>
    <t>2,348円/日</t>
    <rPh sb="5" eb="6">
      <t>エン</t>
    </rPh>
    <rPh sb="7" eb="8">
      <t>ヒ</t>
    </rPh>
    <phoneticPr fontId="3"/>
  </si>
  <si>
    <t>977円/日</t>
    <rPh sb="3" eb="4">
      <t>エン</t>
    </rPh>
    <rPh sb="5" eb="6">
      <t>ヒ</t>
    </rPh>
    <phoneticPr fontId="3"/>
  </si>
  <si>
    <t>1,015円/日</t>
    <rPh sb="5" eb="6">
      <t>エン</t>
    </rPh>
    <rPh sb="7" eb="8">
      <t>ヒ</t>
    </rPh>
    <phoneticPr fontId="3"/>
  </si>
  <si>
    <t>1,798円/日</t>
    <rPh sb="5" eb="6">
      <t>エン</t>
    </rPh>
    <rPh sb="7" eb="8">
      <t>ヒ</t>
    </rPh>
    <phoneticPr fontId="3"/>
  </si>
  <si>
    <t>1,954円/日</t>
    <rPh sb="5" eb="6">
      <t>エン</t>
    </rPh>
    <rPh sb="7" eb="8">
      <t>ヒ</t>
    </rPh>
    <phoneticPr fontId="3"/>
  </si>
  <si>
    <t>2,083円/日</t>
    <rPh sb="5" eb="6">
      <t>エン</t>
    </rPh>
    <rPh sb="7" eb="8">
      <t>ヒ</t>
    </rPh>
    <phoneticPr fontId="3"/>
  </si>
  <si>
    <t>3,479円/日</t>
    <rPh sb="5" eb="6">
      <t>エン</t>
    </rPh>
    <rPh sb="7" eb="8">
      <t>ヒ</t>
    </rPh>
    <phoneticPr fontId="3"/>
  </si>
  <si>
    <t>2,030円/日</t>
    <rPh sb="5" eb="6">
      <t>エン</t>
    </rPh>
    <rPh sb="7" eb="8">
      <t>ヒ</t>
    </rPh>
    <phoneticPr fontId="3"/>
  </si>
  <si>
    <t>2,145円/日</t>
    <rPh sb="5" eb="6">
      <t>エン</t>
    </rPh>
    <rPh sb="7" eb="8">
      <t>ヒ</t>
    </rPh>
    <phoneticPr fontId="3"/>
  </si>
  <si>
    <t>2,447円/日</t>
    <rPh sb="5" eb="6">
      <t>エン</t>
    </rPh>
    <rPh sb="7" eb="8">
      <t>ヒ</t>
    </rPh>
    <phoneticPr fontId="3"/>
  </si>
  <si>
    <t>3,217円/日</t>
    <rPh sb="5" eb="6">
      <t>エン</t>
    </rPh>
    <rPh sb="7" eb="8">
      <t>ヒ</t>
    </rPh>
    <phoneticPr fontId="3"/>
  </si>
  <si>
    <t>1,304円/日</t>
    <rPh sb="5" eb="6">
      <t>エン</t>
    </rPh>
    <rPh sb="7" eb="8">
      <t>ヒ</t>
    </rPh>
    <phoneticPr fontId="3"/>
  </si>
  <si>
    <t>2,607円/日</t>
    <rPh sb="5" eb="6">
      <t>エン</t>
    </rPh>
    <rPh sb="7" eb="8">
      <t>ヒ</t>
    </rPh>
    <phoneticPr fontId="3"/>
  </si>
  <si>
    <t>68円/日</t>
    <rPh sb="2" eb="3">
      <t>エン</t>
    </rPh>
    <rPh sb="4" eb="5">
      <t>ヒ</t>
    </rPh>
    <phoneticPr fontId="3"/>
  </si>
  <si>
    <t>1,650円/日</t>
    <rPh sb="5" eb="6">
      <t>エン</t>
    </rPh>
    <rPh sb="7" eb="8">
      <t>ヒ</t>
    </rPh>
    <phoneticPr fontId="3"/>
  </si>
  <si>
    <t>330円/食</t>
    <rPh sb="3" eb="4">
      <t>エン</t>
    </rPh>
    <rPh sb="5" eb="6">
      <t>ショク</t>
    </rPh>
    <phoneticPr fontId="3"/>
  </si>
  <si>
    <t>1,160円/日</t>
    <rPh sb="5" eb="6">
      <t>エン</t>
    </rPh>
    <rPh sb="7" eb="8">
      <t>ヒ</t>
    </rPh>
    <phoneticPr fontId="3"/>
  </si>
  <si>
    <t>1,073円/日</t>
    <rPh sb="5" eb="6">
      <t>エン</t>
    </rPh>
    <rPh sb="7" eb="8">
      <t>ヒ</t>
    </rPh>
    <phoneticPr fontId="3"/>
  </si>
  <si>
    <t>859円/日</t>
    <rPh sb="3" eb="4">
      <t>エン</t>
    </rPh>
    <rPh sb="5" eb="6">
      <t>ヒ</t>
    </rPh>
    <phoneticPr fontId="3"/>
  </si>
  <si>
    <t>935円/日</t>
    <rPh sb="3" eb="4">
      <t>エン</t>
    </rPh>
    <rPh sb="5" eb="6">
      <t>ヒ</t>
    </rPh>
    <phoneticPr fontId="3"/>
  </si>
  <si>
    <t>1,001円/日</t>
    <rPh sb="5" eb="6">
      <t>エン</t>
    </rPh>
    <rPh sb="7" eb="8">
      <t>ヒ</t>
    </rPh>
    <phoneticPr fontId="3"/>
  </si>
  <si>
    <t>851円/日</t>
    <rPh sb="3" eb="4">
      <t>エン</t>
    </rPh>
    <rPh sb="5" eb="6">
      <t>ヒ</t>
    </rPh>
    <phoneticPr fontId="3"/>
  </si>
  <si>
    <t>2,576円/日</t>
    <rPh sb="5" eb="6">
      <t>エン</t>
    </rPh>
    <rPh sb="7" eb="8">
      <t>ヒ</t>
    </rPh>
    <phoneticPr fontId="3"/>
  </si>
  <si>
    <t>2,001円/日</t>
    <rPh sb="5" eb="6">
      <t>エン</t>
    </rPh>
    <rPh sb="7" eb="8">
      <t>ヒ</t>
    </rPh>
    <phoneticPr fontId="3"/>
  </si>
  <si>
    <t>2,229円/日</t>
    <rPh sb="5" eb="6">
      <t>エン</t>
    </rPh>
    <rPh sb="7" eb="8">
      <t>ヒ</t>
    </rPh>
    <phoneticPr fontId="3"/>
  </si>
  <si>
    <t>3,001円/日</t>
    <rPh sb="5" eb="6">
      <t>エン</t>
    </rPh>
    <rPh sb="7" eb="8">
      <t>ヒ</t>
    </rPh>
    <phoneticPr fontId="3"/>
  </si>
  <si>
    <t>3,343円/日</t>
    <rPh sb="5" eb="6">
      <t>エン</t>
    </rPh>
    <rPh sb="7" eb="8">
      <t>ヒ</t>
    </rPh>
    <phoneticPr fontId="3"/>
  </si>
  <si>
    <t>初期加算</t>
    <rPh sb="0" eb="4">
      <t>ショキカサン</t>
    </rPh>
    <phoneticPr fontId="3"/>
  </si>
  <si>
    <t>14円/月</t>
    <rPh sb="2" eb="3">
      <t>エン</t>
    </rPh>
    <rPh sb="4" eb="5">
      <t>ツキ</t>
    </rPh>
    <phoneticPr fontId="3"/>
  </si>
  <si>
    <t>自立支援促進加算</t>
    <rPh sb="0" eb="4">
      <t>ジリツシエン</t>
    </rPh>
    <rPh sb="4" eb="6">
      <t>ソクシン</t>
    </rPh>
    <rPh sb="6" eb="8">
      <t>カサン</t>
    </rPh>
    <phoneticPr fontId="3"/>
  </si>
  <si>
    <t>外泊</t>
    <rPh sb="0" eb="2">
      <t>ガイハク</t>
    </rPh>
    <phoneticPr fontId="3"/>
  </si>
  <si>
    <t>再入所連携</t>
    <rPh sb="0" eb="3">
      <t>サイニュウショ</t>
    </rPh>
    <rPh sb="3" eb="5">
      <t>レンケイ</t>
    </rPh>
    <phoneticPr fontId="3"/>
  </si>
  <si>
    <t>206円/回</t>
    <rPh sb="3" eb="4">
      <t>エン</t>
    </rPh>
    <rPh sb="5" eb="6">
      <t>カイ</t>
    </rPh>
    <phoneticPr fontId="3"/>
  </si>
  <si>
    <t>日用品レンタルサービス（タオルプラン）</t>
    <rPh sb="0" eb="3">
      <t>ニチヨウヒン</t>
    </rPh>
    <phoneticPr fontId="3"/>
  </si>
  <si>
    <t>　　　〃　　　　　　（CSプラン）</t>
    <phoneticPr fontId="3"/>
  </si>
  <si>
    <t>297円/日</t>
    <rPh sb="3" eb="4">
      <t>エン</t>
    </rPh>
    <rPh sb="5" eb="6">
      <t>ヒ</t>
    </rPh>
    <phoneticPr fontId="3"/>
  </si>
  <si>
    <t>467円/日</t>
    <rPh sb="3" eb="4">
      <t>エン</t>
    </rPh>
    <rPh sb="5" eb="6">
      <t>ヒ</t>
    </rPh>
    <phoneticPr fontId="3"/>
  </si>
  <si>
    <t>550円/日</t>
    <rPh sb="3" eb="4">
      <t>エン</t>
    </rPh>
    <rPh sb="5" eb="6">
      <t>ヒ</t>
    </rPh>
    <phoneticPr fontId="3"/>
  </si>
  <si>
    <t>食費・居住費につきましては、市民税非課税世帯の方は、負担軽減の制度がございます。</t>
    <phoneticPr fontId="3"/>
  </si>
  <si>
    <t>　　　〃　　（フルセットプラン）</t>
    <phoneticPr fontId="3"/>
  </si>
  <si>
    <t>▲21円/月</t>
    <rPh sb="3" eb="4">
      <t>エン</t>
    </rPh>
    <rPh sb="5" eb="6">
      <t>ツキ</t>
    </rPh>
    <phoneticPr fontId="3"/>
  </si>
  <si>
    <t>▲42円/月</t>
    <rPh sb="3" eb="4">
      <t>エン</t>
    </rPh>
    <rPh sb="5" eb="6">
      <t>ツキ</t>
    </rPh>
    <phoneticPr fontId="3"/>
  </si>
  <si>
    <t>▲62円/月</t>
    <rPh sb="3" eb="4">
      <t>エン</t>
    </rPh>
    <rPh sb="5" eb="6">
      <t>ツキ</t>
    </rPh>
    <phoneticPr fontId="3"/>
  </si>
  <si>
    <t>▲83円/月</t>
    <rPh sb="3" eb="4">
      <t>エン</t>
    </rPh>
    <rPh sb="5" eb="6">
      <t>ツキ</t>
    </rPh>
    <phoneticPr fontId="3"/>
  </si>
  <si>
    <t>▲124円/月</t>
    <rPh sb="4" eb="5">
      <t>エン</t>
    </rPh>
    <rPh sb="6" eb="7">
      <t>ツキ</t>
    </rPh>
    <phoneticPr fontId="3"/>
  </si>
  <si>
    <t>（予防通所リハビリ）科学的介護推進体制加算</t>
    <rPh sb="1" eb="3">
      <t>ヨボウ</t>
    </rPh>
    <rPh sb="3" eb="5">
      <t>ツウショ</t>
    </rPh>
    <rPh sb="10" eb="13">
      <t>カガクテキ</t>
    </rPh>
    <rPh sb="13" eb="17">
      <t>カイゴスイシン</t>
    </rPh>
    <rPh sb="17" eb="21">
      <t>タイセイカサン</t>
    </rPh>
    <phoneticPr fontId="3"/>
  </si>
  <si>
    <t>かかりつけ医連携薬剤調整加算Ⅱ</t>
    <rPh sb="5" eb="6">
      <t>イ</t>
    </rPh>
    <rPh sb="6" eb="8">
      <t>レンケイ</t>
    </rPh>
    <rPh sb="8" eb="10">
      <t>ヤクザイ</t>
    </rPh>
    <rPh sb="10" eb="12">
      <t>チョウセイ</t>
    </rPh>
    <rPh sb="12" eb="14">
      <t>カサン</t>
    </rPh>
    <phoneticPr fontId="3"/>
  </si>
  <si>
    <t>かかりつけ医連携薬剤調整加算Ⅲ</t>
    <rPh sb="5" eb="6">
      <t>イ</t>
    </rPh>
    <rPh sb="6" eb="8">
      <t>レンケイ</t>
    </rPh>
    <rPh sb="8" eb="10">
      <t>ヤクザイ</t>
    </rPh>
    <rPh sb="10" eb="12">
      <t>チョウセイ</t>
    </rPh>
    <rPh sb="12" eb="14">
      <t>カサン</t>
    </rPh>
    <phoneticPr fontId="3"/>
  </si>
  <si>
    <t>かかりつけ医連携薬剤調整加算2</t>
    <rPh sb="5" eb="6">
      <t>イ</t>
    </rPh>
    <rPh sb="6" eb="8">
      <t>レンケイ</t>
    </rPh>
    <rPh sb="8" eb="10">
      <t>ヤクザイ</t>
    </rPh>
    <rPh sb="10" eb="12">
      <t>チョウセイ</t>
    </rPh>
    <rPh sb="12" eb="14">
      <t>カサン</t>
    </rPh>
    <phoneticPr fontId="3"/>
  </si>
  <si>
    <t>所定疾患施設療養費Ⅰ</t>
    <rPh sb="0" eb="2">
      <t>ショテイ</t>
    </rPh>
    <rPh sb="2" eb="4">
      <t>シッカン</t>
    </rPh>
    <rPh sb="4" eb="6">
      <t>シセツ</t>
    </rPh>
    <rPh sb="6" eb="9">
      <t>リョウヨウヒ</t>
    </rPh>
    <phoneticPr fontId="3"/>
  </si>
  <si>
    <t>所定疾患施設療養費Ⅱ</t>
    <rPh sb="0" eb="2">
      <t>ショテイ</t>
    </rPh>
    <rPh sb="2" eb="4">
      <t>シッカン</t>
    </rPh>
    <rPh sb="4" eb="6">
      <t>シセツ</t>
    </rPh>
    <rPh sb="6" eb="9">
      <t>リョウヨウヒ</t>
    </rPh>
    <phoneticPr fontId="3"/>
  </si>
  <si>
    <t>地域連携診療計画情報提供加算Ⅰ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ジョウホウ</t>
    </rPh>
    <rPh sb="10" eb="12">
      <t>テイキョウ</t>
    </rPh>
    <rPh sb="12" eb="14">
      <t>カサン</t>
    </rPh>
    <phoneticPr fontId="3"/>
  </si>
  <si>
    <t>リハビリマネジメント計画書情報加算（１月につき）</t>
    <rPh sb="10" eb="13">
      <t>ケイカクショ</t>
    </rPh>
    <rPh sb="13" eb="17">
      <t>ジョウホウカサン</t>
    </rPh>
    <rPh sb="19" eb="20">
      <t>ガツ</t>
    </rPh>
    <phoneticPr fontId="3"/>
  </si>
  <si>
    <t>34円/月</t>
    <rPh sb="2" eb="3">
      <t>エン</t>
    </rPh>
    <phoneticPr fontId="3"/>
  </si>
  <si>
    <t>68円/月</t>
    <rPh sb="2" eb="3">
      <t>エン</t>
    </rPh>
    <rPh sb="4" eb="5">
      <t>ツキ</t>
    </rPh>
    <phoneticPr fontId="3"/>
  </si>
  <si>
    <t>102円/月</t>
    <rPh sb="3" eb="4">
      <t>エン</t>
    </rPh>
    <rPh sb="5" eb="6">
      <t>ツキ</t>
    </rPh>
    <phoneticPr fontId="3"/>
  </si>
  <si>
    <t>日用品レンタルサービスは、タオルプラン、CSプラン、フルセットプランの３種類からお選びいただけます。</t>
    <rPh sb="0" eb="3">
      <t>ニチヨウヒン</t>
    </rPh>
    <rPh sb="36" eb="38">
      <t>シュルイ</t>
    </rPh>
    <rPh sb="41" eb="42">
      <t>エラ</t>
    </rPh>
    <phoneticPr fontId="3"/>
  </si>
  <si>
    <t>リハビリテーションマネジメント加算A21（6月）</t>
    <rPh sb="15" eb="16">
      <t>カ</t>
    </rPh>
    <rPh sb="20" eb="21">
      <t>ツキ</t>
    </rPh>
    <phoneticPr fontId="3"/>
  </si>
  <si>
    <t>リハビリテーションマネジメント加算A22（6月超）</t>
    <rPh sb="15" eb="17">
      <t>カサン</t>
    </rPh>
    <rPh sb="21" eb="22">
      <t>ツキ</t>
    </rPh>
    <rPh sb="22" eb="23">
      <t>コ</t>
    </rPh>
    <phoneticPr fontId="3"/>
  </si>
  <si>
    <t>411円/回</t>
    <rPh sb="4" eb="5">
      <t>カイ</t>
    </rPh>
    <phoneticPr fontId="3"/>
  </si>
  <si>
    <t>口腔衛生管理加算  Ⅰ</t>
    <rPh sb="0" eb="2">
      <t>コウクウ</t>
    </rPh>
    <rPh sb="2" eb="4">
      <t>エイセイ</t>
    </rPh>
    <rPh sb="4" eb="6">
      <t>カンリ</t>
    </rPh>
    <rPh sb="6" eb="7">
      <t>カ</t>
    </rPh>
    <rPh sb="7" eb="8">
      <t>サン</t>
    </rPh>
    <phoneticPr fontId="3"/>
  </si>
  <si>
    <t>口腔衛生管理加算　1</t>
    <rPh sb="0" eb="4">
      <t>コウクウエイセイ</t>
    </rPh>
    <rPh sb="4" eb="8">
      <t>カンリカサン</t>
    </rPh>
    <phoneticPr fontId="3"/>
  </si>
  <si>
    <t>278円/月</t>
    <phoneticPr fontId="3"/>
  </si>
  <si>
    <t>リハビリ提供体制加算</t>
    <rPh sb="4" eb="8">
      <t>テイキョウタイセイ</t>
    </rPh>
    <rPh sb="8" eb="10">
      <t>カサン</t>
    </rPh>
    <phoneticPr fontId="3"/>
  </si>
  <si>
    <t>リハビリテーション提供体制加算（６時間以上７時間未満）</t>
    <rPh sb="9" eb="11">
      <t>テイキョウ</t>
    </rPh>
    <rPh sb="11" eb="13">
      <t>タイセイ</t>
    </rPh>
    <rPh sb="13" eb="15">
      <t>カサン</t>
    </rPh>
    <rPh sb="17" eb="21">
      <t>ジカンイジョウ</t>
    </rPh>
    <rPh sb="22" eb="24">
      <t>ジカン</t>
    </rPh>
    <rPh sb="24" eb="26">
      <t>ミマン</t>
    </rPh>
    <phoneticPr fontId="3"/>
  </si>
  <si>
    <t>50円/回</t>
    <rPh sb="2" eb="3">
      <t>エン</t>
    </rPh>
    <rPh sb="4" eb="5">
      <t>カイ</t>
    </rPh>
    <phoneticPr fontId="3"/>
  </si>
  <si>
    <t>75円/回</t>
    <rPh sb="2" eb="3">
      <t>エン</t>
    </rPh>
    <rPh sb="4" eb="5">
      <t>カイ</t>
    </rPh>
    <phoneticPr fontId="3"/>
  </si>
  <si>
    <t>利用料金表　　（予防）通所リハビリテーション利用者概算負担額</t>
    <phoneticPr fontId="3"/>
  </si>
  <si>
    <t>247円/月</t>
    <rPh sb="3" eb="4">
      <t>エン</t>
    </rPh>
    <rPh sb="5" eb="6">
      <t>ツキ</t>
    </rPh>
    <phoneticPr fontId="3"/>
  </si>
  <si>
    <t>493円/月</t>
    <rPh sb="3" eb="4">
      <t>エン</t>
    </rPh>
    <rPh sb="5" eb="6">
      <t>ツキ</t>
    </rPh>
    <phoneticPr fontId="3"/>
  </si>
  <si>
    <t>740円/月</t>
    <rPh sb="3" eb="4">
      <t>エン</t>
    </rPh>
    <rPh sb="5" eb="6">
      <t>ツキ</t>
    </rPh>
    <phoneticPr fontId="3"/>
  </si>
  <si>
    <t>特定老短2（日帰り利用　４時間以上６時間未満）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3" eb="17">
      <t>ジカンイジョウ</t>
    </rPh>
    <rPh sb="18" eb="20">
      <t>ジカン</t>
    </rPh>
    <rPh sb="20" eb="22">
      <t>ミマン</t>
    </rPh>
    <phoneticPr fontId="3"/>
  </si>
  <si>
    <t>特定老短3（日帰り利用　６時間以上８時間未満）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3" eb="17">
      <t>ジカンイジョウ</t>
    </rPh>
    <rPh sb="18" eb="20">
      <t>ジカン</t>
    </rPh>
    <rPh sb="20" eb="22">
      <t>ミマン</t>
    </rPh>
    <phoneticPr fontId="3"/>
  </si>
  <si>
    <t>246円/日</t>
    <rPh sb="3" eb="4">
      <t>エン</t>
    </rPh>
    <rPh sb="5" eb="6">
      <t>ヒ</t>
    </rPh>
    <phoneticPr fontId="3"/>
  </si>
  <si>
    <t>737円/日</t>
    <rPh sb="3" eb="4">
      <t>エン</t>
    </rPh>
    <rPh sb="5" eb="6">
      <t>ヒ</t>
    </rPh>
    <phoneticPr fontId="3"/>
  </si>
  <si>
    <t>1,479円/日</t>
    <rPh sb="5" eb="6">
      <t>エン</t>
    </rPh>
    <rPh sb="7" eb="8">
      <t>ヒ</t>
    </rPh>
    <phoneticPr fontId="3"/>
  </si>
  <si>
    <t>986円/日</t>
    <rPh sb="3" eb="4">
      <t>エン</t>
    </rPh>
    <rPh sb="5" eb="6">
      <t>ヒ</t>
    </rPh>
    <phoneticPr fontId="3"/>
  </si>
  <si>
    <t>所定単位×0.8%</t>
    <rPh sb="0" eb="2">
      <t>ショテイ</t>
    </rPh>
    <rPh sb="2" eb="4">
      <t>タンイ</t>
    </rPh>
    <phoneticPr fontId="3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</si>
  <si>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3"/>
  </si>
  <si>
    <t>介護職員等特定処遇改善加算Ⅰ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</si>
  <si>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所定単位×1%</t>
    <rPh sb="0" eb="2">
      <t>ショテイ</t>
    </rPh>
    <rPh sb="2" eb="4">
      <t>タンイ</t>
    </rPh>
    <phoneticPr fontId="3"/>
  </si>
  <si>
    <t>令和4年10月1日現在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</si>
  <si>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所定単位×0.8％</t>
    <rPh sb="0" eb="2">
      <t>ショテイ</t>
    </rPh>
    <rPh sb="2" eb="4">
      <t>タンイ</t>
    </rPh>
    <phoneticPr fontId="3"/>
  </si>
  <si>
    <t>事業所評価加算</t>
    <rPh sb="0" eb="3">
      <t>ジギョウショ</t>
    </rPh>
    <rPh sb="3" eb="5">
      <t>ヒョウカ</t>
    </rPh>
    <rPh sb="5" eb="7">
      <t>カサン</t>
    </rPh>
    <phoneticPr fontId="3"/>
  </si>
  <si>
    <t>（予防通所リハビリ）事業所評価加算</t>
    <rPh sb="1" eb="3">
      <t>ヨボウ</t>
    </rPh>
    <rPh sb="3" eb="5">
      <t>ツウショ</t>
    </rPh>
    <rPh sb="10" eb="13">
      <t>ジギョウショ</t>
    </rPh>
    <rPh sb="13" eb="15">
      <t>ヒョウカ</t>
    </rPh>
    <rPh sb="15" eb="17">
      <t>カサン</t>
    </rPh>
    <phoneticPr fontId="3"/>
  </si>
  <si>
    <t>248円/月</t>
    <rPh sb="3" eb="4">
      <t>エン</t>
    </rPh>
    <rPh sb="5" eb="6">
      <t>ツキ</t>
    </rPh>
    <phoneticPr fontId="3"/>
  </si>
  <si>
    <t>372円/月</t>
    <rPh sb="3" eb="4">
      <t>エン</t>
    </rPh>
    <rPh sb="5" eb="6">
      <t>ツキ</t>
    </rPh>
    <phoneticPr fontId="3"/>
  </si>
  <si>
    <t>　令和5年3月1日現在</t>
    <rPh sb="1" eb="3">
      <t>レイワ</t>
    </rPh>
    <phoneticPr fontId="3"/>
  </si>
  <si>
    <t>基本</t>
    <rPh sb="0" eb="2">
      <t>キホン</t>
    </rPh>
    <phoneticPr fontId="3"/>
  </si>
  <si>
    <t>734円/日</t>
    <rPh sb="3" eb="4">
      <t>エン</t>
    </rPh>
    <rPh sb="5" eb="6">
      <t>ヒ</t>
    </rPh>
    <phoneticPr fontId="3"/>
  </si>
  <si>
    <t>780円/日</t>
    <rPh sb="3" eb="4">
      <t>エン</t>
    </rPh>
    <rPh sb="5" eb="6">
      <t>ヒ</t>
    </rPh>
    <phoneticPr fontId="3"/>
  </si>
  <si>
    <t>898円/日</t>
    <rPh sb="3" eb="4">
      <t>エン</t>
    </rPh>
    <phoneticPr fontId="3"/>
  </si>
  <si>
    <t>950円/日</t>
    <rPh sb="3" eb="4">
      <t>エン</t>
    </rPh>
    <rPh sb="5" eb="6">
      <t>ヒ</t>
    </rPh>
    <phoneticPr fontId="3"/>
  </si>
  <si>
    <t>810円/日</t>
    <rPh sb="3" eb="4">
      <t>エン</t>
    </rPh>
    <rPh sb="5" eb="6">
      <t>ヒ</t>
    </rPh>
    <phoneticPr fontId="3"/>
  </si>
  <si>
    <t>923円/日</t>
    <rPh sb="3" eb="4">
      <t>エン</t>
    </rPh>
    <rPh sb="5" eb="6">
      <t>ヒ</t>
    </rPh>
    <phoneticPr fontId="3"/>
  </si>
  <si>
    <t>975円/日</t>
    <rPh sb="3" eb="4">
      <t>エン</t>
    </rPh>
    <rPh sb="5" eb="6">
      <t>ヒ</t>
    </rPh>
    <phoneticPr fontId="3"/>
  </si>
  <si>
    <t>1,619円/日</t>
    <rPh sb="5" eb="6">
      <t>エン</t>
    </rPh>
    <rPh sb="7" eb="8">
      <t>ヒ</t>
    </rPh>
    <phoneticPr fontId="3"/>
  </si>
  <si>
    <t>1,717円/日</t>
    <rPh sb="6" eb="7">
      <t>ヒ</t>
    </rPh>
    <phoneticPr fontId="3"/>
  </si>
  <si>
    <t>1,845円/日</t>
    <rPh sb="5" eb="6">
      <t>エン</t>
    </rPh>
    <rPh sb="7" eb="8">
      <t>ヒ</t>
    </rPh>
    <phoneticPr fontId="3"/>
  </si>
  <si>
    <t>1,950円/日</t>
    <rPh sb="5" eb="6">
      <t>エン</t>
    </rPh>
    <rPh sb="7" eb="8">
      <t>ヒ</t>
    </rPh>
    <phoneticPr fontId="3"/>
  </si>
  <si>
    <t>1,467円/日</t>
    <rPh sb="5" eb="6">
      <t>エン</t>
    </rPh>
    <rPh sb="7" eb="8">
      <t>ヒ</t>
    </rPh>
    <phoneticPr fontId="3"/>
  </si>
  <si>
    <t>1,559円/日</t>
    <rPh sb="5" eb="6">
      <t>エン</t>
    </rPh>
    <rPh sb="7" eb="8">
      <t>ヒ</t>
    </rPh>
    <phoneticPr fontId="3"/>
  </si>
  <si>
    <t>1,687円/日</t>
    <rPh sb="5" eb="6">
      <t>エン</t>
    </rPh>
    <rPh sb="7" eb="8">
      <t>ヒ</t>
    </rPh>
    <phoneticPr fontId="3"/>
  </si>
  <si>
    <t>1,795円/日</t>
    <rPh sb="5" eb="6">
      <t>エン</t>
    </rPh>
    <rPh sb="7" eb="8">
      <t>ヒ</t>
    </rPh>
    <phoneticPr fontId="3"/>
  </si>
  <si>
    <t>1,900円/日</t>
    <rPh sb="5" eb="6">
      <t>エン</t>
    </rPh>
    <rPh sb="7" eb="8">
      <t>ヒ</t>
    </rPh>
    <phoneticPr fontId="3"/>
  </si>
  <si>
    <t>令和5年9月1日現在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</si>
  <si>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2,428円/日</t>
    <rPh sb="5" eb="6">
      <t>エン</t>
    </rPh>
    <rPh sb="7" eb="8">
      <t>ヒ</t>
    </rPh>
    <phoneticPr fontId="3"/>
  </si>
  <si>
    <t>2,767円/日</t>
    <rPh sb="5" eb="6">
      <t>エン</t>
    </rPh>
    <rPh sb="7" eb="8">
      <t>ヒ</t>
    </rPh>
    <phoneticPr fontId="3"/>
  </si>
  <si>
    <t>2,924円/日</t>
    <rPh sb="5" eb="6">
      <t>エン</t>
    </rPh>
    <rPh sb="7" eb="8">
      <t>ヒ</t>
    </rPh>
    <phoneticPr fontId="3"/>
  </si>
  <si>
    <t>2,339円/日</t>
    <rPh sb="5" eb="6">
      <t>エン</t>
    </rPh>
    <rPh sb="7" eb="8">
      <t>ヒ</t>
    </rPh>
    <phoneticPr fontId="3"/>
  </si>
  <si>
    <t>2,530円/日</t>
    <rPh sb="5" eb="6">
      <t>エン</t>
    </rPh>
    <rPh sb="7" eb="8">
      <t>ヒ</t>
    </rPh>
    <phoneticPr fontId="3"/>
  </si>
  <si>
    <t>2,693円/日</t>
    <rPh sb="5" eb="6">
      <t>エン</t>
    </rPh>
    <rPh sb="7" eb="8">
      <t>ヒ</t>
    </rPh>
    <phoneticPr fontId="3"/>
  </si>
  <si>
    <t>2,850円/日</t>
    <rPh sb="5" eb="6">
      <t>エン</t>
    </rPh>
    <rPh sb="7" eb="8">
      <t>ヒ</t>
    </rPh>
    <phoneticPr fontId="3"/>
  </si>
  <si>
    <t>栄養マネジメント強化加算</t>
    <rPh sb="0" eb="2">
      <t>エイヨウ</t>
    </rPh>
    <rPh sb="8" eb="10">
      <t>キョウカ</t>
    </rPh>
    <rPh sb="10" eb="12">
      <t>カサン</t>
    </rPh>
    <phoneticPr fontId="3"/>
  </si>
  <si>
    <t>基本型</t>
    <rPh sb="0" eb="2">
      <t>キホン</t>
    </rPh>
    <rPh sb="2" eb="3">
      <t>カタ</t>
    </rPh>
    <phoneticPr fontId="3"/>
  </si>
  <si>
    <t>在宅復帰・在宅療養支援機能加算</t>
    <rPh sb="0" eb="4">
      <t>ザイタクフッキ</t>
    </rPh>
    <rPh sb="5" eb="7">
      <t>ザイタク</t>
    </rPh>
    <rPh sb="7" eb="11">
      <t>リョウヨウシエン</t>
    </rPh>
    <rPh sb="11" eb="15">
      <t>キノウカサン</t>
    </rPh>
    <phoneticPr fontId="3"/>
  </si>
  <si>
    <t>12円/日</t>
    <rPh sb="2" eb="3">
      <t>エン</t>
    </rPh>
    <rPh sb="4" eb="5">
      <t>ヒ</t>
    </rPh>
    <phoneticPr fontId="3"/>
  </si>
  <si>
    <t>34円/日</t>
    <rPh sb="2" eb="3">
      <t>エン</t>
    </rPh>
    <rPh sb="4" eb="5">
      <t>ヒ</t>
    </rPh>
    <phoneticPr fontId="3"/>
  </si>
  <si>
    <t>35円/日</t>
    <rPh sb="2" eb="3">
      <t>エン</t>
    </rPh>
    <rPh sb="4" eb="5">
      <t>ヒ</t>
    </rPh>
    <phoneticPr fontId="3"/>
  </si>
  <si>
    <t>70円/日</t>
    <rPh sb="2" eb="3">
      <t>エン</t>
    </rPh>
    <rPh sb="4" eb="5">
      <t>ヒ</t>
    </rPh>
    <phoneticPr fontId="3"/>
  </si>
  <si>
    <t>105円/日</t>
    <rPh sb="3" eb="4">
      <t>エン</t>
    </rPh>
    <rPh sb="5" eb="6">
      <t>ヒ</t>
    </rPh>
    <phoneticPr fontId="3"/>
  </si>
  <si>
    <t xml:space="preserve"> 　【負担割合が1割の方】</t>
    <rPh sb="3" eb="5">
      <t>フタン</t>
    </rPh>
    <rPh sb="5" eb="7">
      <t>ワリアイ</t>
    </rPh>
    <rPh sb="8" eb="9">
      <t>ワリ</t>
    </rPh>
    <rPh sb="10" eb="11">
      <t>カタ</t>
    </rPh>
    <phoneticPr fontId="3"/>
  </si>
  <si>
    <t>要　支　援　１(予防）</t>
    <rPh sb="8" eb="10">
      <t>ヨボウ</t>
    </rPh>
    <phoneticPr fontId="3"/>
  </si>
  <si>
    <t>要　支　援　２（予防）</t>
    <rPh sb="0" eb="1">
      <t>ヨウ</t>
    </rPh>
    <rPh sb="2" eb="3">
      <t>ササ</t>
    </rPh>
    <rPh sb="4" eb="5">
      <t>エン</t>
    </rPh>
    <rPh sb="8" eb="10">
      <t>ヨボウ</t>
    </rPh>
    <phoneticPr fontId="3"/>
  </si>
  <si>
    <t xml:space="preserve"> 　短期入所（予防）【1割負担】</t>
    <rPh sb="11" eb="12">
      <t>ワリ</t>
    </rPh>
    <rPh sb="13" eb="15">
      <t>フタン</t>
    </rPh>
    <phoneticPr fontId="3"/>
  </si>
  <si>
    <t xml:space="preserve"> 　短期入所（予防）【2割負担】</t>
    <rPh sb="13" eb="15">
      <t>フタン</t>
    </rPh>
    <phoneticPr fontId="3"/>
  </si>
  <si>
    <t xml:space="preserve"> 　短期入所（予防）【3割負担】</t>
    <rPh sb="13" eb="15">
      <t>フタン</t>
    </rPh>
    <phoneticPr fontId="3"/>
  </si>
  <si>
    <t>627円/日</t>
    <rPh sb="3" eb="4">
      <t>エン</t>
    </rPh>
    <rPh sb="5" eb="6">
      <t>ヒ</t>
    </rPh>
    <phoneticPr fontId="3"/>
  </si>
  <si>
    <t>593円/日</t>
    <rPh sb="3" eb="4">
      <t>エン</t>
    </rPh>
    <rPh sb="5" eb="6">
      <t>ヒ</t>
    </rPh>
    <phoneticPr fontId="3"/>
  </si>
  <si>
    <t>1,253円/日</t>
    <rPh sb="5" eb="6">
      <t>エン</t>
    </rPh>
    <rPh sb="7" eb="8">
      <t>ヒ</t>
    </rPh>
    <phoneticPr fontId="3"/>
  </si>
  <si>
    <t>1,880円/日</t>
    <rPh sb="5" eb="6">
      <t>エン</t>
    </rPh>
    <rPh sb="7" eb="8">
      <t>ヒ</t>
    </rPh>
    <phoneticPr fontId="3"/>
  </si>
  <si>
    <t>1,185円/日</t>
    <rPh sb="5" eb="6">
      <t>エン</t>
    </rPh>
    <rPh sb="7" eb="8">
      <t>ヒ</t>
    </rPh>
    <phoneticPr fontId="3"/>
  </si>
  <si>
    <t>1,778円/日</t>
    <rPh sb="5" eb="6">
      <t>エン</t>
    </rPh>
    <rPh sb="7" eb="8">
      <t>ヒ</t>
    </rPh>
    <phoneticPr fontId="3"/>
  </si>
  <si>
    <t>利用料金表　　短期(予防）入所利用者概算負担額　　　</t>
    <rPh sb="0" eb="2">
      <t>リヨウ</t>
    </rPh>
    <rPh sb="2" eb="4">
      <t>リョウキン</t>
    </rPh>
    <rPh sb="4" eb="5">
      <t>ヒョウ</t>
    </rPh>
    <rPh sb="7" eb="9">
      <t>タンキ</t>
    </rPh>
    <rPh sb="10" eb="12">
      <t>ヨボウ</t>
    </rPh>
    <phoneticPr fontId="3"/>
  </si>
  <si>
    <t>789円/日</t>
    <rPh sb="3" eb="4">
      <t>エン</t>
    </rPh>
    <rPh sb="5" eb="6">
      <t>ヒ</t>
    </rPh>
    <phoneticPr fontId="3"/>
  </si>
  <si>
    <t>741円/日</t>
    <rPh sb="3" eb="4">
      <t>エン</t>
    </rPh>
    <rPh sb="5" eb="6">
      <t>ヒ</t>
    </rPh>
    <phoneticPr fontId="3"/>
  </si>
  <si>
    <t>1,481円/日</t>
    <rPh sb="5" eb="6">
      <t>エン</t>
    </rPh>
    <rPh sb="7" eb="8">
      <t>ヒ</t>
    </rPh>
    <phoneticPr fontId="3"/>
  </si>
  <si>
    <t>2,367円/日</t>
    <rPh sb="5" eb="6">
      <t>エン</t>
    </rPh>
    <rPh sb="7" eb="8">
      <t>ヒ</t>
    </rPh>
    <phoneticPr fontId="3"/>
  </si>
  <si>
    <t>2,222円/日</t>
    <rPh sb="5" eb="6">
      <t>エン</t>
    </rPh>
    <rPh sb="7" eb="8">
      <t>ヒ</t>
    </rPh>
    <phoneticPr fontId="3"/>
  </si>
  <si>
    <t>850円/日</t>
    <rPh sb="3" eb="4">
      <t>エン</t>
    </rPh>
    <rPh sb="5" eb="6">
      <t>ヒ</t>
    </rPh>
    <phoneticPr fontId="3"/>
  </si>
  <si>
    <t>1,699円/日</t>
    <rPh sb="5" eb="6">
      <t>エン</t>
    </rPh>
    <rPh sb="7" eb="8">
      <t>ヒ</t>
    </rPh>
    <phoneticPr fontId="3"/>
  </si>
  <si>
    <t>2,548円/日</t>
    <rPh sb="5" eb="6">
      <t>エン</t>
    </rPh>
    <rPh sb="7" eb="8">
      <t>ヒ</t>
    </rPh>
    <phoneticPr fontId="3"/>
  </si>
  <si>
    <t>2,893円/日</t>
    <rPh sb="5" eb="6">
      <t>エン</t>
    </rPh>
    <rPh sb="7" eb="8">
      <t>ヒ</t>
    </rPh>
    <phoneticPr fontId="3"/>
  </si>
  <si>
    <t>3,054円/日</t>
    <rPh sb="5" eb="6">
      <t>エン</t>
    </rPh>
    <rPh sb="7" eb="8">
      <t>ヒ</t>
    </rPh>
    <phoneticPr fontId="3"/>
  </si>
  <si>
    <t>3,220円/日</t>
    <rPh sb="5" eb="6">
      <t>エン</t>
    </rPh>
    <rPh sb="7" eb="8">
      <t>ヒ</t>
    </rPh>
    <phoneticPr fontId="3"/>
  </si>
  <si>
    <t>2,317円/日</t>
    <rPh sb="5" eb="6">
      <t>エン</t>
    </rPh>
    <rPh sb="7" eb="8">
      <t>ヒ</t>
    </rPh>
    <phoneticPr fontId="3"/>
  </si>
  <si>
    <t>2,462円/日</t>
    <rPh sb="5" eb="6">
      <t>エン</t>
    </rPh>
    <rPh sb="7" eb="8">
      <t>ヒ</t>
    </rPh>
    <phoneticPr fontId="3"/>
  </si>
  <si>
    <t>2,653円/日</t>
    <rPh sb="5" eb="6">
      <t>エン</t>
    </rPh>
    <rPh sb="7" eb="8">
      <t>ヒ</t>
    </rPh>
    <phoneticPr fontId="3"/>
  </si>
  <si>
    <t>2,816円/日</t>
    <rPh sb="5" eb="6">
      <t>エン</t>
    </rPh>
    <rPh sb="7" eb="8">
      <t>ヒ</t>
    </rPh>
    <phoneticPr fontId="3"/>
  </si>
  <si>
    <t>2,976円/日</t>
    <rPh sb="5" eb="6">
      <t>エン</t>
    </rPh>
    <rPh sb="7" eb="8">
      <t>ヒ</t>
    </rPh>
    <phoneticPr fontId="3"/>
  </si>
  <si>
    <t>ケアセンター回生</t>
    <rPh sb="6" eb="8">
      <t>カイセイ</t>
    </rPh>
    <phoneticPr fontId="3"/>
  </si>
  <si>
    <t>令和5年9月1日改定</t>
    <rPh sb="0" eb="2">
      <t>レイワ</t>
    </rPh>
    <rPh sb="3" eb="4">
      <t>ネン</t>
    </rPh>
    <rPh sb="5" eb="6">
      <t>ガツ</t>
    </rPh>
    <rPh sb="7" eb="8">
      <t>ヒ</t>
    </rPh>
    <rPh sb="8" eb="10">
      <t>カイテイ</t>
    </rPh>
    <phoneticPr fontId="3"/>
  </si>
  <si>
    <t>965円/日</t>
    <rPh sb="3" eb="4">
      <t>エン</t>
    </rPh>
    <rPh sb="5" eb="6">
      <t>ヒ</t>
    </rPh>
    <phoneticPr fontId="3"/>
  </si>
  <si>
    <t>1,018円/日</t>
    <rPh sb="5" eb="6">
      <t>エン</t>
    </rPh>
    <rPh sb="7" eb="8">
      <t>ヒ</t>
    </rPh>
    <phoneticPr fontId="3"/>
  </si>
  <si>
    <t>1,074円/日</t>
    <rPh sb="5" eb="6">
      <t>エン</t>
    </rPh>
    <rPh sb="7" eb="8">
      <t>ヒ</t>
    </rPh>
    <phoneticPr fontId="3"/>
  </si>
  <si>
    <t>2,147円/日</t>
    <rPh sb="5" eb="6">
      <t>エン</t>
    </rPh>
    <rPh sb="7" eb="8">
      <t>ヒ</t>
    </rPh>
    <phoneticPr fontId="3"/>
  </si>
  <si>
    <t>2,036円/日</t>
    <rPh sb="5" eb="6">
      <t>エン</t>
    </rPh>
    <rPh sb="7" eb="8">
      <t>ヒ</t>
    </rPh>
    <phoneticPr fontId="3"/>
  </si>
  <si>
    <t>1,929円/日</t>
    <rPh sb="5" eb="6">
      <t>エン</t>
    </rPh>
    <rPh sb="7" eb="8">
      <t>ヒ</t>
    </rPh>
    <phoneticPr fontId="3"/>
  </si>
  <si>
    <t>1,800円/日</t>
    <rPh sb="5" eb="6">
      <t>エン</t>
    </rPh>
    <rPh sb="7" eb="8">
      <t>ヒ</t>
    </rPh>
    <phoneticPr fontId="3"/>
  </si>
  <si>
    <t>773円/日</t>
    <rPh sb="3" eb="4">
      <t>エン</t>
    </rPh>
    <rPh sb="5" eb="6">
      <t>ヒ</t>
    </rPh>
    <phoneticPr fontId="3"/>
  </si>
  <si>
    <t>821円/日</t>
    <rPh sb="3" eb="4">
      <t>エン</t>
    </rPh>
    <rPh sb="5" eb="6">
      <t>ヒ</t>
    </rPh>
    <phoneticPr fontId="3"/>
  </si>
  <si>
    <t>885円/日</t>
    <rPh sb="3" eb="4">
      <t>エン</t>
    </rPh>
    <rPh sb="5" eb="6">
      <t>ヒ</t>
    </rPh>
    <phoneticPr fontId="3"/>
  </si>
  <si>
    <t>939円/日</t>
    <rPh sb="3" eb="4">
      <t>エン</t>
    </rPh>
    <rPh sb="5" eb="6">
      <t>ヒ</t>
    </rPh>
    <phoneticPr fontId="3"/>
  </si>
  <si>
    <t>992円/日</t>
    <rPh sb="3" eb="4">
      <t>エン</t>
    </rPh>
    <rPh sb="5" eb="6">
      <t>ヒ</t>
    </rPh>
    <phoneticPr fontId="3"/>
  </si>
  <si>
    <t>1,578円/日</t>
    <rPh sb="5" eb="6">
      <t>エン</t>
    </rPh>
    <rPh sb="7" eb="8">
      <t>ヒ</t>
    </rPh>
    <phoneticPr fontId="3"/>
  </si>
  <si>
    <t>1,545円/日</t>
    <rPh sb="5" eb="6">
      <t>エン</t>
    </rPh>
    <rPh sb="7" eb="8">
      <t>ヒ</t>
    </rPh>
    <phoneticPr fontId="3"/>
  </si>
  <si>
    <t>1,641円/日</t>
    <rPh sb="5" eb="6">
      <t>エン</t>
    </rPh>
    <rPh sb="7" eb="8">
      <t>ヒ</t>
    </rPh>
    <phoneticPr fontId="3"/>
  </si>
  <si>
    <t>1,769円/日</t>
    <rPh sb="5" eb="6">
      <t>エン</t>
    </rPh>
    <rPh sb="7" eb="8">
      <t>ヒ</t>
    </rPh>
    <phoneticPr fontId="3"/>
  </si>
  <si>
    <t>1,878円/日</t>
    <rPh sb="5" eb="6">
      <t>エン</t>
    </rPh>
    <rPh sb="7" eb="8">
      <t>ヒ</t>
    </rPh>
    <phoneticPr fontId="3"/>
  </si>
  <si>
    <t>1,984円/日</t>
    <rPh sb="5" eb="6">
      <t>エン</t>
    </rPh>
    <rPh sb="7" eb="8">
      <t>ヒ</t>
    </rPh>
    <phoneticPr fontId="3"/>
  </si>
  <si>
    <t>特定老短１（日帰り利用３時間以上４時間未満）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2" eb="16">
      <t>ジカンイジョウ</t>
    </rPh>
    <rPh sb="17" eb="19">
      <t>ジカン</t>
    </rPh>
    <rPh sb="19" eb="21">
      <t>ミマン</t>
    </rPh>
    <phoneticPr fontId="3"/>
  </si>
  <si>
    <t>特定老短2（日帰り利用４時間以上６時間未満）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2" eb="16">
      <t>ジカンイジョウ</t>
    </rPh>
    <rPh sb="17" eb="19">
      <t>ジカン</t>
    </rPh>
    <rPh sb="19" eb="21">
      <t>ミマン</t>
    </rPh>
    <phoneticPr fontId="3"/>
  </si>
  <si>
    <t>特定老短3（日帰り利用６時間以上８時間未満）</t>
    <rPh sb="0" eb="2">
      <t>トクテイ</t>
    </rPh>
    <rPh sb="2" eb="3">
      <t>ロウ</t>
    </rPh>
    <rPh sb="3" eb="4">
      <t>タン</t>
    </rPh>
    <rPh sb="6" eb="8">
      <t>ヒガエ</t>
    </rPh>
    <rPh sb="9" eb="11">
      <t>リヨウ</t>
    </rPh>
    <rPh sb="12" eb="16">
      <t>ジカンイジョウ</t>
    </rPh>
    <rPh sb="17" eb="19">
      <t>ジカン</t>
    </rPh>
    <rPh sb="19" eb="21">
      <t>ミマン</t>
    </rPh>
    <phoneticPr fontId="3"/>
  </si>
  <si>
    <t>入所前後訪問指導加算</t>
    <rPh sb="0" eb="2">
      <t>ニュウショ</t>
    </rPh>
    <rPh sb="2" eb="4">
      <t>ゼンゴ</t>
    </rPh>
    <rPh sb="4" eb="6">
      <t>ホウモン</t>
    </rPh>
    <rPh sb="6" eb="8">
      <t>シドウ</t>
    </rPh>
    <rPh sb="8" eb="10">
      <t>カサン</t>
    </rPh>
    <phoneticPr fontId="3"/>
  </si>
  <si>
    <t>基本型</t>
    <rPh sb="0" eb="3">
      <t>キホンガタ</t>
    </rPh>
    <phoneticPr fontId="3"/>
  </si>
  <si>
    <t>利用料金表《入所利用者概算負担額（市民税課税世帯）》</t>
    <rPh sb="0" eb="2">
      <t>リヨウ</t>
    </rPh>
    <rPh sb="2" eb="4">
      <t>リョウキン</t>
    </rPh>
    <rPh sb="4" eb="5">
      <t>ヒョウ</t>
    </rPh>
    <phoneticPr fontId="3"/>
  </si>
  <si>
    <t>テレビ使用料</t>
    <rPh sb="3" eb="6">
      <t>シヨウリョウ</t>
    </rPh>
    <phoneticPr fontId="3"/>
  </si>
  <si>
    <t>在宅復帰・在宅療養支援機能加算Ⅰ</t>
    <rPh sb="0" eb="2">
      <t>ザイタク</t>
    </rPh>
    <rPh sb="2" eb="4">
      <t>フッキ</t>
    </rPh>
    <rPh sb="5" eb="15">
      <t>ザイタクリョウヨウシエンキノウカサン</t>
    </rPh>
    <phoneticPr fontId="3"/>
  </si>
  <si>
    <t>594円/日</t>
    <rPh sb="3" eb="4">
      <t>エン</t>
    </rPh>
    <rPh sb="5" eb="6">
      <t>ヒ</t>
    </rPh>
    <phoneticPr fontId="3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</si>
  <si>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</si>
  <si>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 xml:space="preserve">褥瘡マネジメント加算  Ⅰ </t>
    <phoneticPr fontId="3"/>
  </si>
  <si>
    <t>利用料金表《入所利用者概算負担額（市民税課税世帯）》在宅強化型</t>
    <rPh sb="0" eb="2">
      <t>リヨウ</t>
    </rPh>
    <rPh sb="2" eb="4">
      <t>リョウキン</t>
    </rPh>
    <rPh sb="4" eb="5">
      <t>ヒョウ</t>
    </rPh>
    <rPh sb="26" eb="31">
      <t>ザイタクキョウカガタ</t>
    </rPh>
    <phoneticPr fontId="3"/>
  </si>
  <si>
    <t>令和5年12月1日現在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</si>
  <si>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在宅強化型</t>
    <rPh sb="0" eb="5">
      <t>ザイタクキョウカガタ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</si>
</sst>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32" x14ac:knownFonts="1">
    <font>
      <sz val="11"/>
      <name val="ＭＳ Ｐゴシック"/>
      <family val="3"/>
      <charset val="128"/>
    </font>
    <font>
      <sz val="12"/>
      <color theme="1"/>
      <name val="游ゴシック Medium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name val="游ゴシック Medium"/>
      <family val="3"/>
      <charset val="128"/>
    </font>
    <font>
      <b/>
      <sz val="1"/>
      <name val="游ゴシック Medium"/>
      <family val="3"/>
      <charset val="128"/>
    </font>
    <font>
      <sz val="11"/>
      <name val="游ゴシック Medium"/>
      <family val="3"/>
      <charset val="128"/>
    </font>
    <font>
      <sz val="13"/>
      <name val="游ゴシック Medium"/>
      <family val="3"/>
      <charset val="128"/>
    </font>
    <font>
      <sz val="9"/>
      <name val="游ゴシック Medium"/>
      <family val="3"/>
      <charset val="128"/>
    </font>
    <font>
      <sz val="8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20"/>
      <name val="游ゴシック Medium"/>
      <family val="3"/>
      <charset val="128"/>
    </font>
    <font>
      <sz val="14"/>
      <name val="游ゴシック Medium"/>
      <family val="3"/>
      <charset val="128"/>
    </font>
    <font>
      <sz val="16"/>
      <name val="游ゴシック Medium"/>
      <family val="3"/>
      <charset val="128"/>
    </font>
    <font>
      <sz val="18"/>
      <name val="游ゴシック Medium"/>
      <family val="3"/>
      <charset val="128"/>
    </font>
    <font>
      <sz val="6"/>
      <name val="游ゴシック Medium"/>
      <family val="2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4"/>
      <name val="游ゴシック Medium"/>
      <family val="3"/>
      <charset val="128"/>
    </font>
    <font>
      <b/>
      <sz val="11"/>
      <name val="ＭＳ 明朝"/>
      <family val="1"/>
      <charset val="128"/>
    </font>
    <font>
      <sz val="9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8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12"/>
      <name val="游明朝"/>
      <family val="1"/>
      <charset val="128"/>
    </font>
    <font>
      <b/>
      <sz val="18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b/>
      <sz val="14"/>
      <name val="游明朝"/>
      <family val="1"/>
      <charset val="128"/>
    </font>
    <font>
      <sz val="20"/>
      <name val="游明朝"/>
      <family val="1"/>
      <charset val="128"/>
    </font>
    <font>
      <sz val="16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indexed="64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/>
      <right/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theme="0" tint="-0.499984740745262"/>
      </right>
      <top style="hair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hair">
        <color indexed="64"/>
      </right>
      <top/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/>
      </right>
      <top/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1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/>
      <bottom style="hair">
        <color indexed="64"/>
      </bottom>
      <diagonal/>
    </border>
    <border>
      <left style="medium">
        <color theme="1"/>
      </left>
      <right/>
      <top/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 style="hair">
        <color theme="1" tint="0.499984740745262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hair">
        <color indexed="64"/>
      </left>
      <right style="medium">
        <color theme="1"/>
      </right>
      <top style="hair">
        <color theme="1" tint="0.499984740745262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/>
      <diagonal/>
    </border>
    <border>
      <left style="medium">
        <color theme="1"/>
      </left>
      <right style="hair">
        <color indexed="64"/>
      </right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 style="hair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 style="hair">
        <color indexed="64"/>
      </top>
      <bottom style="hair">
        <color theme="0" tint="-0.499984740745262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/>
      <top style="hair">
        <color indexed="64"/>
      </top>
      <bottom style="medium">
        <color theme="1"/>
      </bottom>
      <diagonal/>
    </border>
    <border>
      <left/>
      <right style="medium">
        <color theme="1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 style="hair">
        <color theme="1" tint="0.499984740745262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/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hair">
        <color indexed="64"/>
      </bottom>
      <diagonal/>
    </border>
    <border>
      <left style="medium">
        <color theme="1"/>
      </left>
      <right/>
      <top style="hair">
        <color indexed="64"/>
      </top>
      <bottom style="thin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medium">
        <color theme="1"/>
      </left>
      <right/>
      <top style="hair">
        <color indexed="64"/>
      </top>
      <bottom style="medium">
        <color theme="1"/>
      </bottom>
      <diagonal/>
    </border>
    <border>
      <left/>
      <right/>
      <top style="hair">
        <color theme="1" tint="0.499984740745262"/>
      </top>
      <bottom style="hair">
        <color indexed="64"/>
      </bottom>
      <diagonal/>
    </border>
    <border>
      <left style="medium">
        <color theme="1"/>
      </left>
      <right/>
      <top style="medium">
        <color theme="1"/>
      </top>
      <bottom style="hair">
        <color theme="1" tint="0.499984740745262"/>
      </bottom>
      <diagonal/>
    </border>
    <border>
      <left/>
      <right style="medium">
        <color theme="1"/>
      </right>
      <top style="medium">
        <color theme="1"/>
      </top>
      <bottom style="hair">
        <color theme="1" tint="0.499984740745262"/>
      </bottom>
      <diagonal/>
    </border>
    <border>
      <left style="hair">
        <color indexed="64"/>
      </left>
      <right style="medium">
        <color theme="1"/>
      </right>
      <top/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/>
      <diagonal/>
    </border>
    <border>
      <left style="hair">
        <color indexed="64"/>
      </left>
      <right style="medium">
        <color theme="1"/>
      </right>
      <top style="thin">
        <color indexed="64"/>
      </top>
      <bottom/>
      <diagonal/>
    </border>
    <border>
      <left style="hair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/>
      <diagonal/>
    </border>
    <border>
      <left style="thin">
        <color indexed="64"/>
      </left>
      <right style="medium">
        <color theme="1"/>
      </right>
      <top style="hair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/>
      </right>
      <top style="hair">
        <color theme="1" tint="0.499984740745262"/>
      </top>
      <bottom/>
      <diagonal/>
    </border>
    <border>
      <left style="thin">
        <color indexed="64"/>
      </left>
      <right style="medium">
        <color theme="1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34998626667073579"/>
      </bottom>
      <diagonal/>
    </border>
    <border>
      <left style="thin">
        <color indexed="64"/>
      </left>
      <right/>
      <top style="hair">
        <color theme="1" tint="0.34998626667073579"/>
      </top>
      <bottom style="hair">
        <color indexed="64"/>
      </bottom>
      <diagonal/>
    </border>
    <border>
      <left/>
      <right style="medium">
        <color indexed="64"/>
      </right>
      <top style="hair">
        <color theme="1" tint="0.34998626667073579"/>
      </top>
      <bottom style="hair">
        <color indexed="64"/>
      </bottom>
      <diagonal/>
    </border>
    <border>
      <left style="medium">
        <color indexed="64"/>
      </left>
      <right/>
      <top style="hair">
        <color theme="1" tint="0.34998626667073579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theme="0" tint="-0.499984740745262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/>
      </left>
      <right/>
      <top style="hair">
        <color indexed="64"/>
      </top>
      <bottom style="hair">
        <color theme="1" tint="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hair">
        <color indexed="64"/>
      </top>
      <bottom style="hair">
        <color theme="1" tint="0.499984740745262"/>
      </bottom>
      <diagonal/>
    </border>
    <border>
      <left/>
      <right/>
      <top style="hair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/>
      <bottom style="hair">
        <color theme="1" tint="0.499984740745262"/>
      </bottom>
      <diagonal/>
    </border>
    <border>
      <left style="thin">
        <color indexed="64"/>
      </left>
      <right style="medium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theme="1" tint="0.3499862666707357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hair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 tint="0.249977111117893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/>
      <diagonal/>
    </border>
    <border>
      <left style="medium">
        <color theme="1" tint="0.249977111117893"/>
      </left>
      <right/>
      <top style="medium">
        <color theme="1" tint="0.249977111117893"/>
      </top>
      <bottom style="hair">
        <color indexed="64"/>
      </bottom>
      <diagonal/>
    </border>
    <border>
      <left/>
      <right/>
      <top style="medium">
        <color theme="1" tint="0.249977111117893"/>
      </top>
      <bottom style="hair">
        <color indexed="64"/>
      </bottom>
      <diagonal/>
    </border>
    <border>
      <left/>
      <right style="medium">
        <color theme="1" tint="0.249977111117893"/>
      </right>
      <top style="medium">
        <color theme="1" tint="0.249977111117893"/>
      </top>
      <bottom style="hair">
        <color indexed="64"/>
      </bottom>
      <diagonal/>
    </border>
    <border>
      <left style="medium">
        <color theme="1" tint="0.249977111117893"/>
      </left>
      <right style="hair">
        <color indexed="64"/>
      </right>
      <top/>
      <bottom style="thin">
        <color indexed="64"/>
      </bottom>
      <diagonal/>
    </border>
    <border>
      <left style="hair">
        <color theme="0" tint="-0.499984740745262"/>
      </left>
      <right style="medium">
        <color theme="1" tint="0.249977111117893"/>
      </right>
      <top style="hair">
        <color indexed="64"/>
      </top>
      <bottom style="thin">
        <color indexed="64"/>
      </bottom>
      <diagonal/>
    </border>
    <border>
      <left style="medium">
        <color theme="1" tint="0.249977111117893"/>
      </left>
      <right style="hair">
        <color theme="0" tint="-0.499984740745262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 tint="0.249977111117893"/>
      </right>
      <top style="thin">
        <color indexed="64"/>
      </top>
      <bottom style="hair">
        <color indexed="64"/>
      </bottom>
      <diagonal/>
    </border>
    <border>
      <left style="medium">
        <color theme="1" tint="0.24997711111789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theme="1" tint="0.249977111117893"/>
      </right>
      <top/>
      <bottom style="hair">
        <color indexed="64"/>
      </bottom>
      <diagonal/>
    </border>
    <border>
      <left/>
      <right style="medium">
        <color theme="1" tint="0.249977111117893"/>
      </right>
      <top style="hair">
        <color indexed="64"/>
      </top>
      <bottom style="hair">
        <color indexed="64"/>
      </bottom>
      <diagonal/>
    </border>
    <border>
      <left style="medium">
        <color theme="1" tint="0.249977111117893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theme="1" tint="0.249977111117893"/>
      </right>
      <top style="hair">
        <color indexed="64"/>
      </top>
      <bottom style="thin">
        <color indexed="64"/>
      </bottom>
      <diagonal/>
    </border>
    <border>
      <left style="medium">
        <color theme="1" tint="0.24997711111789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theme="1" tint="0.249977111117893"/>
      </right>
      <top style="hair">
        <color indexed="64"/>
      </top>
      <bottom style="hair">
        <color indexed="64"/>
      </bottom>
      <diagonal/>
    </border>
    <border>
      <left style="medium">
        <color theme="1" tint="0.249977111117893"/>
      </left>
      <right style="hair">
        <color indexed="64"/>
      </right>
      <top/>
      <bottom style="hair">
        <color indexed="64"/>
      </bottom>
      <diagonal/>
    </border>
    <border>
      <left style="medium">
        <color theme="1" tint="0.249977111117893"/>
      </left>
      <right/>
      <top/>
      <bottom style="hair">
        <color indexed="64"/>
      </bottom>
      <diagonal/>
    </border>
    <border>
      <left style="hair">
        <color indexed="64"/>
      </left>
      <right style="medium">
        <color theme="1" tint="0.249977111117893"/>
      </right>
      <top/>
      <bottom style="hair">
        <color indexed="64"/>
      </bottom>
      <diagonal/>
    </border>
    <border>
      <left style="medium">
        <color theme="1" tint="0.249977111117893"/>
      </left>
      <right style="hair">
        <color indexed="64"/>
      </right>
      <top style="hair">
        <color indexed="64"/>
      </top>
      <bottom style="medium">
        <color theme="1" tint="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theme="1" tint="0.249977111117893"/>
      </bottom>
      <diagonal/>
    </border>
    <border>
      <left style="hair">
        <color indexed="64"/>
      </left>
      <right style="medium">
        <color theme="1" tint="0.249977111117893"/>
      </right>
      <top style="hair">
        <color indexed="64"/>
      </top>
      <bottom style="medium">
        <color theme="1" tint="0.249977111117893"/>
      </bottom>
      <diagonal/>
    </border>
    <border>
      <left style="thin">
        <color indexed="64"/>
      </left>
      <right/>
      <top/>
      <bottom style="hair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hair">
        <color theme="1" tint="0.499984740745262"/>
      </bottom>
      <diagonal/>
    </border>
    <border>
      <left/>
      <right/>
      <top style="medium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hair">
        <color theme="1" tint="0.499984740745262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hair">
        <color indexed="64"/>
      </top>
      <bottom style="medium">
        <color indexed="64"/>
      </bottom>
      <diagonal/>
    </border>
    <border>
      <left style="medium">
        <color theme="1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0" tint="-0.499984740745262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3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vertical="distributed" textRotation="255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32" xfId="0" applyFont="1" applyBorder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3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38" fontId="13" fillId="0" borderId="13" xfId="1" applyFont="1" applyBorder="1" applyAlignment="1">
      <alignment horizontal="right" vertical="center"/>
    </xf>
    <xf numFmtId="38" fontId="13" fillId="0" borderId="14" xfId="1" applyFont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5" xfId="0" applyFont="1" applyBorder="1" applyAlignment="1">
      <alignment vertical="center" shrinkToFit="1"/>
    </xf>
    <xf numFmtId="0" fontId="13" fillId="0" borderId="26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distributed" textRotation="255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3" fillId="0" borderId="28" xfId="0" applyFont="1" applyBorder="1" applyAlignment="1">
      <alignment horizontal="right" vertical="center"/>
    </xf>
    <xf numFmtId="0" fontId="13" fillId="0" borderId="71" xfId="0" applyFont="1" applyBorder="1" applyAlignment="1">
      <alignment vertical="center" shrinkToFit="1"/>
    </xf>
    <xf numFmtId="0" fontId="13" fillId="0" borderId="70" xfId="0" applyFont="1" applyBorder="1">
      <alignment vertical="center"/>
    </xf>
    <xf numFmtId="0" fontId="13" fillId="0" borderId="72" xfId="0" applyFont="1" applyBorder="1" applyAlignment="1">
      <alignment horizontal="center" vertical="center"/>
    </xf>
    <xf numFmtId="0" fontId="13" fillId="0" borderId="73" xfId="0" applyFont="1" applyBorder="1" applyAlignment="1">
      <alignment horizontal="right" vertical="center"/>
    </xf>
    <xf numFmtId="0" fontId="13" fillId="0" borderId="7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distributed" textRotation="255"/>
    </xf>
    <xf numFmtId="0" fontId="10" fillId="0" borderId="30" xfId="0" applyFont="1" applyBorder="1" applyAlignment="1">
      <alignment horizontal="center" vertical="center"/>
    </xf>
    <xf numFmtId="0" fontId="17" fillId="0" borderId="0" xfId="2" applyFont="1">
      <alignment vertical="center"/>
    </xf>
    <xf numFmtId="22" fontId="18" fillId="0" borderId="0" xfId="2" applyNumberFormat="1" applyFont="1">
      <alignment vertical="center"/>
    </xf>
    <xf numFmtId="0" fontId="17" fillId="0" borderId="81" xfId="2" applyFont="1" applyBorder="1" applyAlignment="1">
      <alignment horizontal="center" vertical="center"/>
    </xf>
    <xf numFmtId="0" fontId="17" fillId="0" borderId="82" xfId="2" applyFont="1" applyBorder="1" applyAlignment="1">
      <alignment horizontal="center" vertical="center"/>
    </xf>
    <xf numFmtId="0" fontId="17" fillId="0" borderId="83" xfId="2" applyFont="1" applyBorder="1">
      <alignment vertical="center"/>
    </xf>
    <xf numFmtId="0" fontId="18" fillId="0" borderId="78" xfId="2" applyFont="1" applyBorder="1" applyAlignment="1">
      <alignment horizontal="center" vertical="center"/>
    </xf>
    <xf numFmtId="0" fontId="17" fillId="0" borderId="78" xfId="2" applyFont="1" applyBorder="1" applyAlignment="1">
      <alignment horizontal="center" vertical="center"/>
    </xf>
    <xf numFmtId="0" fontId="17" fillId="0" borderId="78" xfId="2" applyFont="1" applyBorder="1">
      <alignment vertical="center"/>
    </xf>
    <xf numFmtId="1" fontId="17" fillId="0" borderId="78" xfId="2" applyNumberFormat="1" applyFont="1" applyBorder="1">
      <alignment vertical="center"/>
    </xf>
    <xf numFmtId="38" fontId="17" fillId="0" borderId="78" xfId="1" applyFont="1" applyBorder="1">
      <alignment vertical="center"/>
    </xf>
    <xf numFmtId="0" fontId="17" fillId="0" borderId="78" xfId="2" applyFont="1" applyBorder="1" applyAlignment="1">
      <alignment horizontal="right" vertical="center"/>
    </xf>
    <xf numFmtId="0" fontId="17" fillId="0" borderId="80" xfId="2" applyFont="1" applyBorder="1">
      <alignment vertical="center"/>
    </xf>
    <xf numFmtId="38" fontId="17" fillId="0" borderId="80" xfId="1" applyFont="1" applyBorder="1">
      <alignment vertical="center"/>
    </xf>
    <xf numFmtId="38" fontId="17" fillId="0" borderId="86" xfId="1" applyFont="1" applyBorder="1">
      <alignment vertical="center"/>
    </xf>
    <xf numFmtId="0" fontId="10" fillId="0" borderId="89" xfId="0" applyFont="1" applyBorder="1" applyAlignment="1">
      <alignment horizontal="right" vertical="center"/>
    </xf>
    <xf numFmtId="0" fontId="10" fillId="0" borderId="91" xfId="0" applyFont="1" applyBorder="1" applyAlignment="1">
      <alignment horizontal="right" vertical="center"/>
    </xf>
    <xf numFmtId="0" fontId="10" fillId="0" borderId="9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84" xfId="0" applyFont="1" applyBorder="1" applyAlignment="1">
      <alignment horizontal="right" vertical="center"/>
    </xf>
    <xf numFmtId="0" fontId="8" fillId="0" borderId="7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7" xfId="0" applyFont="1" applyBorder="1" applyAlignment="1">
      <alignment horizontal="right" vertical="center"/>
    </xf>
    <xf numFmtId="0" fontId="8" fillId="0" borderId="76" xfId="0" applyFont="1" applyBorder="1" applyAlignment="1">
      <alignment horizontal="right" vertical="center"/>
    </xf>
    <xf numFmtId="0" fontId="8" fillId="0" borderId="75" xfId="0" applyFont="1" applyBorder="1" applyAlignment="1">
      <alignment horizontal="center" vertical="center"/>
    </xf>
    <xf numFmtId="0" fontId="8" fillId="0" borderId="85" xfId="0" applyFont="1" applyBorder="1" applyAlignment="1">
      <alignment horizontal="right" vertical="center"/>
    </xf>
    <xf numFmtId="0" fontId="8" fillId="0" borderId="89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44" xfId="0" applyFont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6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9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38" fontId="8" fillId="0" borderId="11" xfId="1" applyFont="1" applyBorder="1" applyAlignment="1">
      <alignment horizontal="right" vertical="center"/>
    </xf>
    <xf numFmtId="38" fontId="8" fillId="0" borderId="43" xfId="1" applyFont="1" applyBorder="1" applyAlignment="1">
      <alignment horizontal="right" vertical="center"/>
    </xf>
    <xf numFmtId="0" fontId="8" fillId="0" borderId="62" xfId="0" applyFont="1" applyBorder="1" applyAlignment="1">
      <alignment horizontal="center" vertical="center"/>
    </xf>
    <xf numFmtId="0" fontId="8" fillId="0" borderId="42" xfId="0" applyFont="1" applyBorder="1" applyAlignment="1">
      <alignment horizontal="right" vertical="center"/>
    </xf>
    <xf numFmtId="0" fontId="8" fillId="0" borderId="63" xfId="0" applyFont="1" applyBorder="1" applyAlignment="1">
      <alignment horizontal="right" vertical="center"/>
    </xf>
    <xf numFmtId="0" fontId="8" fillId="0" borderId="64" xfId="0" applyFont="1" applyBorder="1" applyAlignment="1">
      <alignment horizontal="right" vertical="center"/>
    </xf>
    <xf numFmtId="0" fontId="8" fillId="0" borderId="49" xfId="0" applyFont="1" applyBorder="1" applyAlignment="1">
      <alignment horizontal="right" vertical="center"/>
    </xf>
    <xf numFmtId="0" fontId="11" fillId="0" borderId="101" xfId="0" applyFont="1" applyBorder="1">
      <alignment vertical="center"/>
    </xf>
    <xf numFmtId="0" fontId="6" fillId="0" borderId="104" xfId="0" applyFont="1" applyBorder="1">
      <alignment vertical="center"/>
    </xf>
    <xf numFmtId="0" fontId="6" fillId="0" borderId="91" xfId="0" applyFont="1" applyBorder="1">
      <alignment vertical="center"/>
    </xf>
    <xf numFmtId="0" fontId="6" fillId="0" borderId="91" xfId="0" applyFont="1" applyBorder="1" applyAlignment="1">
      <alignment vertical="center" shrinkToFit="1"/>
    </xf>
    <xf numFmtId="0" fontId="6" fillId="0" borderId="133" xfId="0" applyFont="1" applyBorder="1" applyAlignment="1">
      <alignment horizontal="right" vertical="center"/>
    </xf>
    <xf numFmtId="0" fontId="6" fillId="0" borderId="90" xfId="0" applyFont="1" applyBorder="1">
      <alignment vertical="center"/>
    </xf>
    <xf numFmtId="0" fontId="6" fillId="0" borderId="134" xfId="0" applyFont="1" applyBorder="1">
      <alignment vertical="center"/>
    </xf>
    <xf numFmtId="0" fontId="8" fillId="0" borderId="98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right" vertical="center"/>
    </xf>
    <xf numFmtId="0" fontId="8" fillId="0" borderId="90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92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13" xfId="0" applyFont="1" applyBorder="1" applyAlignment="1">
      <alignment horizontal="right" vertical="center"/>
    </xf>
    <xf numFmtId="0" fontId="8" fillId="0" borderId="94" xfId="0" applyFont="1" applyBorder="1" applyAlignment="1">
      <alignment horizontal="right" vertical="center"/>
    </xf>
    <xf numFmtId="0" fontId="10" fillId="0" borderId="120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90" xfId="0" applyFont="1" applyBorder="1" applyAlignment="1">
      <alignment horizontal="right" vertical="center"/>
    </xf>
    <xf numFmtId="0" fontId="10" fillId="0" borderId="89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6" fillId="0" borderId="136" xfId="0" applyFont="1" applyBorder="1">
      <alignment vertical="center"/>
    </xf>
    <xf numFmtId="0" fontId="6" fillId="0" borderId="137" xfId="0" applyFont="1" applyBorder="1" applyAlignment="1">
      <alignment horizontal="right" vertical="center"/>
    </xf>
    <xf numFmtId="0" fontId="6" fillId="0" borderId="138" xfId="0" applyFont="1" applyBorder="1" applyAlignment="1">
      <alignment horizontal="right" vertical="center"/>
    </xf>
    <xf numFmtId="0" fontId="13" fillId="3" borderId="2" xfId="0" applyFont="1" applyFill="1" applyBorder="1" applyAlignment="1">
      <alignment horizontal="center" vertical="center"/>
    </xf>
    <xf numFmtId="0" fontId="17" fillId="0" borderId="60" xfId="2" applyFont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24" xfId="0" applyFont="1" applyFill="1" applyBorder="1">
      <alignment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16" xfId="0" applyFont="1" applyFill="1" applyBorder="1">
      <alignment vertical="center"/>
    </xf>
    <xf numFmtId="0" fontId="13" fillId="3" borderId="69" xfId="0" applyFont="1" applyFill="1" applyBorder="1" applyAlignment="1">
      <alignment horizontal="right" vertical="center"/>
    </xf>
    <xf numFmtId="0" fontId="13" fillId="3" borderId="70" xfId="0" applyFont="1" applyFill="1" applyBorder="1" applyAlignment="1">
      <alignment horizontal="right" vertical="center"/>
    </xf>
    <xf numFmtId="0" fontId="13" fillId="3" borderId="19" xfId="0" applyFont="1" applyFill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7" fillId="0" borderId="79" xfId="2" applyFont="1" applyBorder="1">
      <alignment vertical="center"/>
    </xf>
    <xf numFmtId="0" fontId="17" fillId="0" borderId="82" xfId="2" applyFont="1" applyBorder="1">
      <alignment vertical="center"/>
    </xf>
    <xf numFmtId="0" fontId="21" fillId="0" borderId="79" xfId="2" applyFont="1" applyBorder="1">
      <alignment vertical="center"/>
    </xf>
    <xf numFmtId="0" fontId="17" fillId="0" borderId="141" xfId="2" applyFont="1" applyBorder="1">
      <alignment vertical="center"/>
    </xf>
    <xf numFmtId="0" fontId="17" fillId="0" borderId="142" xfId="2" applyFont="1" applyBorder="1">
      <alignment vertical="center"/>
    </xf>
    <xf numFmtId="0" fontId="17" fillId="0" borderId="17" xfId="2" applyFont="1" applyBorder="1">
      <alignment vertical="center"/>
    </xf>
    <xf numFmtId="0" fontId="22" fillId="0" borderId="144" xfId="2" applyFont="1" applyBorder="1">
      <alignment vertical="center"/>
    </xf>
    <xf numFmtId="0" fontId="13" fillId="0" borderId="143" xfId="0" applyFont="1" applyBorder="1">
      <alignment vertical="center"/>
    </xf>
    <xf numFmtId="0" fontId="21" fillId="4" borderId="81" xfId="2" applyFont="1" applyFill="1" applyBorder="1">
      <alignment vertical="center"/>
    </xf>
    <xf numFmtId="0" fontId="21" fillId="4" borderId="80" xfId="2" applyFont="1" applyFill="1" applyBorder="1">
      <alignment vertical="center"/>
    </xf>
    <xf numFmtId="0" fontId="21" fillId="4" borderId="78" xfId="2" applyFont="1" applyFill="1" applyBorder="1">
      <alignment vertical="center"/>
    </xf>
    <xf numFmtId="0" fontId="21" fillId="4" borderId="79" xfId="2" applyFont="1" applyFill="1" applyBorder="1">
      <alignment vertical="center"/>
    </xf>
    <xf numFmtId="0" fontId="21" fillId="4" borderId="139" xfId="2" applyFont="1" applyFill="1" applyBorder="1">
      <alignment vertical="center"/>
    </xf>
    <xf numFmtId="0" fontId="21" fillId="4" borderId="17" xfId="2" applyFont="1" applyFill="1" applyBorder="1">
      <alignment vertical="center"/>
    </xf>
    <xf numFmtId="38" fontId="17" fillId="0" borderId="0" xfId="1" applyFont="1" applyBorder="1">
      <alignment vertical="center"/>
    </xf>
    <xf numFmtId="0" fontId="21" fillId="3" borderId="0" xfId="2" applyFont="1" applyFill="1">
      <alignment vertical="center"/>
    </xf>
    <xf numFmtId="0" fontId="9" fillId="4" borderId="81" xfId="0" applyFont="1" applyFill="1" applyBorder="1">
      <alignment vertical="center"/>
    </xf>
    <xf numFmtId="0" fontId="18" fillId="4" borderId="81" xfId="2" applyFont="1" applyFill="1" applyBorder="1">
      <alignment vertical="center"/>
    </xf>
    <xf numFmtId="0" fontId="17" fillId="4" borderId="82" xfId="2" applyFont="1" applyFill="1" applyBorder="1">
      <alignment vertical="center"/>
    </xf>
    <xf numFmtId="0" fontId="17" fillId="4" borderId="83" xfId="2" applyFont="1" applyFill="1" applyBorder="1">
      <alignment vertical="center"/>
    </xf>
    <xf numFmtId="0" fontId="10" fillId="0" borderId="83" xfId="2" applyFont="1" applyBorder="1" applyAlignment="1">
      <alignment horizontal="center" vertical="center"/>
    </xf>
    <xf numFmtId="0" fontId="10" fillId="0" borderId="81" xfId="2" applyFont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 textRotation="255" wrapText="1"/>
    </xf>
    <xf numFmtId="0" fontId="18" fillId="3" borderId="81" xfId="2" applyFont="1" applyFill="1" applyBorder="1">
      <alignment vertical="center"/>
    </xf>
    <xf numFmtId="0" fontId="17" fillId="3" borderId="82" xfId="2" applyFont="1" applyFill="1" applyBorder="1">
      <alignment vertical="center"/>
    </xf>
    <xf numFmtId="0" fontId="17" fillId="3" borderId="83" xfId="2" applyFont="1" applyFill="1" applyBorder="1">
      <alignment vertical="center"/>
    </xf>
    <xf numFmtId="0" fontId="6" fillId="0" borderId="81" xfId="0" applyFont="1" applyBorder="1">
      <alignment vertical="center"/>
    </xf>
    <xf numFmtId="0" fontId="6" fillId="0" borderId="148" xfId="0" applyFont="1" applyBorder="1">
      <alignment vertical="center"/>
    </xf>
    <xf numFmtId="0" fontId="9" fillId="0" borderId="149" xfId="0" applyFont="1" applyBorder="1" applyAlignment="1">
      <alignment horizontal="center" vertical="center"/>
    </xf>
    <xf numFmtId="0" fontId="21" fillId="3" borderId="81" xfId="2" applyFont="1" applyFill="1" applyBorder="1">
      <alignment vertical="center"/>
    </xf>
    <xf numFmtId="0" fontId="6" fillId="0" borderId="150" xfId="0" applyFont="1" applyBorder="1">
      <alignment vertical="center"/>
    </xf>
    <xf numFmtId="0" fontId="6" fillId="0" borderId="133" xfId="0" applyFont="1" applyBorder="1">
      <alignment vertical="center"/>
    </xf>
    <xf numFmtId="0" fontId="17" fillId="0" borderId="27" xfId="2" applyFont="1" applyBorder="1">
      <alignment vertical="center"/>
    </xf>
    <xf numFmtId="0" fontId="6" fillId="0" borderId="151" xfId="0" applyFont="1" applyBorder="1">
      <alignment vertical="center"/>
    </xf>
    <xf numFmtId="0" fontId="17" fillId="0" borderId="38" xfId="2" applyFont="1" applyBorder="1">
      <alignment vertical="center"/>
    </xf>
    <xf numFmtId="0" fontId="17" fillId="0" borderId="81" xfId="2" applyFont="1" applyBorder="1">
      <alignment vertical="center"/>
    </xf>
    <xf numFmtId="0" fontId="17" fillId="0" borderId="81" xfId="2" applyFont="1" applyBorder="1" applyAlignment="1">
      <alignment horizontal="left" vertical="center"/>
    </xf>
    <xf numFmtId="0" fontId="17" fillId="0" borderId="82" xfId="2" applyFont="1" applyBorder="1" applyAlignment="1">
      <alignment horizontal="left" vertical="center"/>
    </xf>
    <xf numFmtId="0" fontId="17" fillId="0" borderId="83" xfId="2" applyFont="1" applyBorder="1" applyAlignment="1">
      <alignment horizontal="left" vertical="center"/>
    </xf>
    <xf numFmtId="0" fontId="6" fillId="0" borderId="152" xfId="0" applyFont="1" applyBorder="1">
      <alignment vertical="center"/>
    </xf>
    <xf numFmtId="0" fontId="23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17" fillId="3" borderId="153" xfId="2" applyFont="1" applyFill="1" applyBorder="1">
      <alignment vertical="center"/>
    </xf>
    <xf numFmtId="0" fontId="13" fillId="0" borderId="155" xfId="0" applyFont="1" applyBorder="1">
      <alignment vertical="center"/>
    </xf>
    <xf numFmtId="0" fontId="22" fillId="3" borderId="156" xfId="2" applyFont="1" applyFill="1" applyBorder="1">
      <alignment vertical="center"/>
    </xf>
    <xf numFmtId="0" fontId="22" fillId="3" borderId="154" xfId="2" applyFont="1" applyFill="1" applyBorder="1">
      <alignment vertical="center"/>
    </xf>
    <xf numFmtId="0" fontId="10" fillId="0" borderId="30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8" fillId="0" borderId="57" xfId="0" applyFont="1" applyBorder="1" applyAlignment="1">
      <alignment horizontal="right" vertical="center"/>
    </xf>
    <xf numFmtId="0" fontId="21" fillId="3" borderId="1" xfId="2" applyFont="1" applyFill="1" applyBorder="1">
      <alignment vertical="center"/>
    </xf>
    <xf numFmtId="38" fontId="17" fillId="0" borderId="27" xfId="1" applyFont="1" applyBorder="1">
      <alignment vertical="center"/>
    </xf>
    <xf numFmtId="0" fontId="6" fillId="0" borderId="161" xfId="0" applyFont="1" applyBorder="1">
      <alignment vertical="center"/>
    </xf>
    <xf numFmtId="38" fontId="17" fillId="0" borderId="60" xfId="1" applyFont="1" applyBorder="1">
      <alignment vertical="center"/>
    </xf>
    <xf numFmtId="38" fontId="17" fillId="0" borderId="38" xfId="1" applyFont="1" applyBorder="1">
      <alignment vertical="center"/>
    </xf>
    <xf numFmtId="1" fontId="24" fillId="0" borderId="78" xfId="2" applyNumberFormat="1" applyFont="1" applyBorder="1">
      <alignment vertical="center"/>
    </xf>
    <xf numFmtId="38" fontId="24" fillId="0" borderId="78" xfId="1" applyFont="1" applyBorder="1">
      <alignment vertical="center"/>
    </xf>
    <xf numFmtId="0" fontId="8" fillId="0" borderId="57" xfId="0" applyFont="1" applyBorder="1" applyAlignment="1">
      <alignment horizontal="center" vertical="center"/>
    </xf>
    <xf numFmtId="0" fontId="6" fillId="0" borderId="162" xfId="0" applyFont="1" applyBorder="1" applyAlignment="1">
      <alignment horizontal="center" vertical="center"/>
    </xf>
    <xf numFmtId="0" fontId="21" fillId="4" borderId="140" xfId="2" applyFont="1" applyFill="1" applyBorder="1">
      <alignment vertical="center"/>
    </xf>
    <xf numFmtId="0" fontId="21" fillId="3" borderId="163" xfId="2" applyFont="1" applyFill="1" applyBorder="1">
      <alignment vertical="center"/>
    </xf>
    <xf numFmtId="0" fontId="17" fillId="0" borderId="163" xfId="2" applyFont="1" applyBorder="1">
      <alignment vertical="center"/>
    </xf>
    <xf numFmtId="0" fontId="21" fillId="4" borderId="164" xfId="2" applyFont="1" applyFill="1" applyBorder="1">
      <alignment vertical="center"/>
    </xf>
    <xf numFmtId="0" fontId="17" fillId="0" borderId="164" xfId="2" applyFont="1" applyBorder="1">
      <alignment vertical="center"/>
    </xf>
    <xf numFmtId="0" fontId="17" fillId="0" borderId="165" xfId="2" applyFont="1" applyBorder="1">
      <alignment vertical="center"/>
    </xf>
    <xf numFmtId="0" fontId="13" fillId="3" borderId="166" xfId="0" applyFont="1" applyFill="1" applyBorder="1" applyAlignment="1">
      <alignment horizontal="right" vertical="center"/>
    </xf>
    <xf numFmtId="0" fontId="13" fillId="3" borderId="167" xfId="0" applyFont="1" applyFill="1" applyBorder="1" applyAlignment="1">
      <alignment horizontal="right" vertical="center"/>
    </xf>
    <xf numFmtId="0" fontId="13" fillId="3" borderId="29" xfId="0" applyFont="1" applyFill="1" applyBorder="1" applyAlignment="1">
      <alignment horizontal="right" vertical="center"/>
    </xf>
    <xf numFmtId="0" fontId="11" fillId="3" borderId="15" xfId="0" applyFont="1" applyFill="1" applyBorder="1">
      <alignment vertical="center"/>
    </xf>
    <xf numFmtId="0" fontId="13" fillId="0" borderId="169" xfId="0" applyFont="1" applyBorder="1">
      <alignment vertical="center"/>
    </xf>
    <xf numFmtId="0" fontId="6" fillId="0" borderId="170" xfId="0" applyFont="1" applyBorder="1">
      <alignment vertical="center"/>
    </xf>
    <xf numFmtId="22" fontId="6" fillId="0" borderId="0" xfId="0" applyNumberFormat="1" applyFont="1" applyAlignment="1">
      <alignment horizontal="centerContinuous" vertical="center"/>
    </xf>
    <xf numFmtId="0" fontId="13" fillId="0" borderId="171" xfId="0" applyFont="1" applyBorder="1" applyAlignment="1">
      <alignment vertical="center" shrinkToFit="1"/>
    </xf>
    <xf numFmtId="0" fontId="6" fillId="0" borderId="173" xfId="0" applyFont="1" applyBorder="1" applyAlignment="1">
      <alignment vertical="distributed" textRotation="255"/>
    </xf>
    <xf numFmtId="0" fontId="6" fillId="0" borderId="174" xfId="0" applyFont="1" applyBorder="1" applyAlignment="1">
      <alignment horizontal="left" vertical="center"/>
    </xf>
    <xf numFmtId="0" fontId="6" fillId="0" borderId="175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76" xfId="0" applyFont="1" applyBorder="1">
      <alignment vertical="center"/>
    </xf>
    <xf numFmtId="0" fontId="10" fillId="0" borderId="2" xfId="0" applyFont="1" applyBorder="1">
      <alignment vertical="center"/>
    </xf>
    <xf numFmtId="0" fontId="6" fillId="0" borderId="177" xfId="0" applyFont="1" applyBorder="1">
      <alignment vertical="center"/>
    </xf>
    <xf numFmtId="0" fontId="9" fillId="0" borderId="91" xfId="0" applyFont="1" applyBorder="1">
      <alignment vertical="center"/>
    </xf>
    <xf numFmtId="0" fontId="8" fillId="0" borderId="170" xfId="0" applyFont="1" applyBorder="1">
      <alignment vertical="center"/>
    </xf>
    <xf numFmtId="0" fontId="6" fillId="0" borderId="178" xfId="0" applyFont="1" applyBorder="1">
      <alignment vertical="center"/>
    </xf>
    <xf numFmtId="0" fontId="10" fillId="0" borderId="182" xfId="0" applyFont="1" applyBorder="1" applyAlignment="1">
      <alignment horizontal="center" vertical="center"/>
    </xf>
    <xf numFmtId="0" fontId="8" fillId="0" borderId="183" xfId="0" applyFont="1" applyBorder="1" applyAlignment="1">
      <alignment horizontal="center" vertical="center"/>
    </xf>
    <xf numFmtId="0" fontId="8" fillId="0" borderId="21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8" fillId="0" borderId="53" xfId="0" applyFont="1" applyBorder="1" applyAlignment="1">
      <alignment horizontal="right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2" xfId="0" applyFont="1" applyBorder="1" applyAlignment="1">
      <alignment horizontal="right" vertical="center"/>
    </xf>
    <xf numFmtId="0" fontId="8" fillId="0" borderId="187" xfId="0" applyFont="1" applyBorder="1" applyAlignment="1">
      <alignment horizontal="center" vertical="center"/>
    </xf>
    <xf numFmtId="0" fontId="8" fillId="0" borderId="73" xfId="0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6" fillId="0" borderId="191" xfId="0" applyFont="1" applyBorder="1">
      <alignment vertical="center"/>
    </xf>
    <xf numFmtId="0" fontId="6" fillId="0" borderId="190" xfId="0" applyFont="1" applyBorder="1">
      <alignment vertical="center"/>
    </xf>
    <xf numFmtId="0" fontId="9" fillId="0" borderId="195" xfId="0" applyFont="1" applyBorder="1" applyAlignment="1">
      <alignment horizontal="center" vertical="center"/>
    </xf>
    <xf numFmtId="0" fontId="9" fillId="0" borderId="196" xfId="0" applyFont="1" applyBorder="1" applyAlignment="1">
      <alignment horizontal="center" vertical="center"/>
    </xf>
    <xf numFmtId="0" fontId="8" fillId="0" borderId="197" xfId="0" applyFont="1" applyBorder="1" applyAlignment="1">
      <alignment horizontal="center" vertical="center"/>
    </xf>
    <xf numFmtId="0" fontId="8" fillId="0" borderId="198" xfId="0" applyFont="1" applyBorder="1" applyAlignment="1">
      <alignment horizontal="right" vertical="center"/>
    </xf>
    <xf numFmtId="0" fontId="8" fillId="0" borderId="199" xfId="0" applyFont="1" applyBorder="1" applyAlignment="1">
      <alignment horizontal="center" vertical="center"/>
    </xf>
    <xf numFmtId="176" fontId="8" fillId="0" borderId="200" xfId="0" applyNumberFormat="1" applyFont="1" applyBorder="1" applyAlignment="1">
      <alignment horizontal="right" vertical="center"/>
    </xf>
    <xf numFmtId="0" fontId="8" fillId="0" borderId="201" xfId="0" applyFont="1" applyBorder="1" applyAlignment="1">
      <alignment horizontal="center" vertical="center"/>
    </xf>
    <xf numFmtId="0" fontId="8" fillId="0" borderId="202" xfId="0" applyFont="1" applyBorder="1" applyAlignment="1">
      <alignment horizontal="center" vertical="center"/>
    </xf>
    <xf numFmtId="0" fontId="8" fillId="0" borderId="203" xfId="0" applyFont="1" applyBorder="1" applyAlignment="1">
      <alignment horizontal="center" vertical="center"/>
    </xf>
    <xf numFmtId="0" fontId="8" fillId="0" borderId="204" xfId="0" applyFont="1" applyBorder="1" applyAlignment="1">
      <alignment horizontal="right" vertical="center"/>
    </xf>
    <xf numFmtId="0" fontId="8" fillId="0" borderId="205" xfId="0" applyFont="1" applyBorder="1" applyAlignment="1">
      <alignment horizontal="right" vertical="center"/>
    </xf>
    <xf numFmtId="0" fontId="8" fillId="0" borderId="206" xfId="0" applyFont="1" applyBorder="1" applyAlignment="1">
      <alignment horizontal="center" vertical="center"/>
    </xf>
    <xf numFmtId="0" fontId="8" fillId="0" borderId="200" xfId="0" applyFont="1" applyBorder="1" applyAlignment="1">
      <alignment horizontal="center" vertical="center"/>
    </xf>
    <xf numFmtId="0" fontId="8" fillId="0" borderId="207" xfId="0" applyFont="1" applyBorder="1" applyAlignment="1">
      <alignment horizontal="center" vertical="center"/>
    </xf>
    <xf numFmtId="0" fontId="8" fillId="0" borderId="207" xfId="0" applyFont="1" applyBorder="1" applyAlignment="1">
      <alignment horizontal="right" vertical="center"/>
    </xf>
    <xf numFmtId="0" fontId="8" fillId="0" borderId="208" xfId="0" applyFont="1" applyBorder="1" applyAlignment="1">
      <alignment horizontal="right" vertical="center"/>
    </xf>
    <xf numFmtId="0" fontId="8" fillId="0" borderId="199" xfId="0" applyFont="1" applyBorder="1" applyAlignment="1">
      <alignment horizontal="right" vertical="center"/>
    </xf>
    <xf numFmtId="0" fontId="8" fillId="0" borderId="201" xfId="0" applyFont="1" applyBorder="1" applyAlignment="1">
      <alignment horizontal="right" vertical="center"/>
    </xf>
    <xf numFmtId="0" fontId="8" fillId="0" borderId="206" xfId="0" applyFont="1" applyBorder="1" applyAlignment="1">
      <alignment horizontal="right" vertical="center"/>
    </xf>
    <xf numFmtId="0" fontId="8" fillId="0" borderId="209" xfId="0" applyFont="1" applyBorder="1" applyAlignment="1">
      <alignment horizontal="right" vertical="center"/>
    </xf>
    <xf numFmtId="0" fontId="8" fillId="0" borderId="210" xfId="0" applyFont="1" applyBorder="1" applyAlignment="1">
      <alignment horizontal="right" vertical="center"/>
    </xf>
    <xf numFmtId="0" fontId="8" fillId="0" borderId="211" xfId="0" applyFont="1" applyBorder="1" applyAlignment="1">
      <alignment horizontal="right" vertical="center"/>
    </xf>
    <xf numFmtId="0" fontId="18" fillId="0" borderId="81" xfId="2" applyFont="1" applyBorder="1" applyAlignment="1">
      <alignment horizontal="center" vertical="center"/>
    </xf>
    <xf numFmtId="0" fontId="17" fillId="0" borderId="81" xfId="2" applyFont="1" applyBorder="1" applyAlignment="1">
      <alignment horizontal="right" vertical="center"/>
    </xf>
    <xf numFmtId="38" fontId="17" fillId="0" borderId="81" xfId="1" applyFont="1" applyBorder="1">
      <alignment vertical="center"/>
    </xf>
    <xf numFmtId="0" fontId="6" fillId="0" borderId="78" xfId="0" applyFont="1" applyBorder="1">
      <alignment vertical="center"/>
    </xf>
    <xf numFmtId="0" fontId="11" fillId="0" borderId="78" xfId="0" applyFont="1" applyBorder="1">
      <alignment vertical="center"/>
    </xf>
    <xf numFmtId="38" fontId="11" fillId="0" borderId="78" xfId="1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5" fillId="0" borderId="0" xfId="0" applyFont="1" applyAlignment="1">
      <alignment vertical="distributed" textRotation="255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120" xfId="0" applyFont="1" applyBorder="1" applyAlignment="1">
      <alignment horizontal="center" vertical="center"/>
    </xf>
    <xf numFmtId="0" fontId="28" fillId="0" borderId="98" xfId="0" applyFont="1" applyBorder="1" applyAlignment="1">
      <alignment horizontal="center" vertical="center"/>
    </xf>
    <xf numFmtId="0" fontId="28" fillId="0" borderId="118" xfId="0" applyFont="1" applyBorder="1" applyAlignment="1">
      <alignment horizontal="center" vertical="center"/>
    </xf>
    <xf numFmtId="0" fontId="28" fillId="0" borderId="182" xfId="0" applyFont="1" applyBorder="1" applyAlignment="1">
      <alignment horizontal="center" vertical="center"/>
    </xf>
    <xf numFmtId="0" fontId="28" fillId="0" borderId="183" xfId="0" applyFont="1" applyBorder="1" applyAlignment="1">
      <alignment horizontal="center" vertical="center"/>
    </xf>
    <xf numFmtId="0" fontId="28" fillId="0" borderId="94" xfId="0" applyFont="1" applyBorder="1" applyAlignment="1">
      <alignment horizontal="right" vertical="center"/>
    </xf>
    <xf numFmtId="0" fontId="28" fillId="0" borderId="20" xfId="0" applyFont="1" applyBorder="1" applyAlignment="1">
      <alignment horizontal="right" vertical="center"/>
    </xf>
    <xf numFmtId="0" fontId="28" fillId="0" borderId="29" xfId="0" applyFont="1" applyBorder="1" applyAlignment="1">
      <alignment horizontal="right" vertical="center"/>
    </xf>
    <xf numFmtId="0" fontId="28" fillId="0" borderId="57" xfId="0" applyFont="1" applyBorder="1" applyAlignment="1">
      <alignment horizontal="right" vertical="center"/>
    </xf>
    <xf numFmtId="0" fontId="28" fillId="0" borderId="21" xfId="0" applyFont="1" applyBorder="1" applyAlignment="1">
      <alignment horizontal="right" vertical="center"/>
    </xf>
    <xf numFmtId="0" fontId="28" fillId="0" borderId="89" xfId="0" applyFont="1" applyBorder="1" applyAlignment="1">
      <alignment horizontal="right" vertical="center"/>
    </xf>
    <xf numFmtId="0" fontId="28" fillId="0" borderId="9" xfId="0" applyFont="1" applyBorder="1" applyAlignment="1">
      <alignment horizontal="right" vertical="center"/>
    </xf>
    <xf numFmtId="0" fontId="28" fillId="0" borderId="30" xfId="0" applyFont="1" applyBorder="1" applyAlignment="1">
      <alignment horizontal="right" vertical="center"/>
    </xf>
    <xf numFmtId="0" fontId="28" fillId="0" borderId="42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92" xfId="0" applyFont="1" applyBorder="1" applyAlignment="1">
      <alignment horizontal="right" vertical="center"/>
    </xf>
    <xf numFmtId="0" fontId="28" fillId="0" borderId="13" xfId="0" applyFont="1" applyBorder="1" applyAlignment="1">
      <alignment horizontal="right" vertical="center"/>
    </xf>
    <xf numFmtId="0" fontId="28" fillId="0" borderId="45" xfId="0" applyFont="1" applyBorder="1" applyAlignment="1">
      <alignment horizontal="right" vertical="center"/>
    </xf>
    <xf numFmtId="0" fontId="28" fillId="0" borderId="53" xfId="0" applyFont="1" applyBorder="1" applyAlignment="1">
      <alignment horizontal="right" vertical="center"/>
    </xf>
    <xf numFmtId="0" fontId="28" fillId="0" borderId="14" xfId="0" applyFont="1" applyBorder="1" applyAlignment="1">
      <alignment horizontal="right" vertical="center"/>
    </xf>
    <xf numFmtId="0" fontId="28" fillId="0" borderId="29" xfId="0" applyFont="1" applyBorder="1" applyAlignment="1">
      <alignment horizontal="center" vertical="center"/>
    </xf>
    <xf numFmtId="0" fontId="28" fillId="0" borderId="123" xfId="0" applyFont="1" applyBorder="1" applyAlignment="1">
      <alignment horizontal="center" vertical="center"/>
    </xf>
    <xf numFmtId="0" fontId="28" fillId="0" borderId="84" xfId="0" applyFont="1" applyBorder="1" applyAlignment="1">
      <alignment horizontal="right" vertical="center"/>
    </xf>
    <xf numFmtId="0" fontId="28" fillId="0" borderId="76" xfId="0" applyFont="1" applyBorder="1" applyAlignment="1">
      <alignment horizontal="right" vertical="center"/>
    </xf>
    <xf numFmtId="0" fontId="28" fillId="0" borderId="187" xfId="0" applyFont="1" applyBorder="1" applyAlignment="1">
      <alignment horizontal="center" vertical="center"/>
    </xf>
    <xf numFmtId="0" fontId="28" fillId="0" borderId="73" xfId="0" applyFont="1" applyBorder="1" applyAlignment="1">
      <alignment horizontal="right" vertical="center"/>
    </xf>
    <xf numFmtId="0" fontId="28" fillId="0" borderId="21" xfId="0" applyFont="1" applyBorder="1" applyAlignment="1">
      <alignment horizontal="center" vertical="center"/>
    </xf>
    <xf numFmtId="0" fontId="28" fillId="0" borderId="0" xfId="0" applyFont="1" applyAlignment="1">
      <alignment horizontal="centerContinuous" vertical="center"/>
    </xf>
    <xf numFmtId="0" fontId="28" fillId="0" borderId="0" xfId="0" applyFont="1" applyAlignment="1">
      <alignment horizontal="left" vertical="center"/>
    </xf>
    <xf numFmtId="0" fontId="28" fillId="0" borderId="91" xfId="0" applyFont="1" applyBorder="1">
      <alignment vertical="center"/>
    </xf>
    <xf numFmtId="0" fontId="28" fillId="0" borderId="91" xfId="0" applyFont="1" applyBorder="1" applyAlignment="1">
      <alignment vertical="center" shrinkToFit="1"/>
    </xf>
    <xf numFmtId="0" fontId="28" fillId="0" borderId="136" xfId="0" applyFont="1" applyBorder="1">
      <alignment vertical="center"/>
    </xf>
    <xf numFmtId="0" fontId="28" fillId="0" borderId="133" xfId="0" applyFont="1" applyBorder="1" applyAlignment="1">
      <alignment horizontal="left" vertical="center"/>
    </xf>
    <xf numFmtId="0" fontId="28" fillId="0" borderId="137" xfId="0" applyFont="1" applyBorder="1" applyAlignment="1">
      <alignment horizontal="left" vertical="center"/>
    </xf>
    <xf numFmtId="0" fontId="28" fillId="0" borderId="138" xfId="0" applyFont="1" applyBorder="1" applyAlignment="1">
      <alignment horizontal="left" vertical="center"/>
    </xf>
    <xf numFmtId="0" fontId="28" fillId="0" borderId="90" xfId="0" applyFont="1" applyBorder="1">
      <alignment vertical="center"/>
    </xf>
    <xf numFmtId="0" fontId="28" fillId="0" borderId="220" xfId="0" applyFont="1" applyBorder="1">
      <alignment vertical="center"/>
    </xf>
    <xf numFmtId="22" fontId="18" fillId="0" borderId="0" xfId="2" applyNumberFormat="1" applyFont="1" applyAlignment="1">
      <alignment horizontal="centerContinuous" vertical="center"/>
    </xf>
    <xf numFmtId="0" fontId="17" fillId="0" borderId="0" xfId="2" applyFont="1" applyAlignment="1">
      <alignment horizontal="centerContinuous" vertical="center"/>
    </xf>
    <xf numFmtId="22" fontId="0" fillId="0" borderId="0" xfId="0" applyNumberForma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1" fillId="3" borderId="140" xfId="2" applyFont="1" applyFill="1" applyBorder="1">
      <alignment vertical="center"/>
    </xf>
    <xf numFmtId="0" fontId="21" fillId="3" borderId="80" xfId="2" applyFont="1" applyFill="1" applyBorder="1">
      <alignment vertical="center"/>
    </xf>
    <xf numFmtId="0" fontId="21" fillId="3" borderId="78" xfId="2" applyFont="1" applyFill="1" applyBorder="1">
      <alignment vertical="center"/>
    </xf>
    <xf numFmtId="0" fontId="21" fillId="3" borderId="79" xfId="2" applyFont="1" applyFill="1" applyBorder="1">
      <alignment vertical="center"/>
    </xf>
    <xf numFmtId="0" fontId="21" fillId="3" borderId="139" xfId="2" applyFont="1" applyFill="1" applyBorder="1">
      <alignment vertical="center"/>
    </xf>
    <xf numFmtId="0" fontId="21" fillId="3" borderId="17" xfId="2" applyFont="1" applyFill="1" applyBorder="1">
      <alignment vertical="center"/>
    </xf>
    <xf numFmtId="0" fontId="17" fillId="4" borderId="60" xfId="2" applyFont="1" applyFill="1" applyBorder="1">
      <alignment vertical="center"/>
    </xf>
    <xf numFmtId="0" fontId="17" fillId="4" borderId="38" xfId="2" applyFont="1" applyFill="1" applyBorder="1">
      <alignment vertical="center"/>
    </xf>
    <xf numFmtId="0" fontId="21" fillId="3" borderId="223" xfId="2" applyFont="1" applyFill="1" applyBorder="1">
      <alignment vertical="center"/>
    </xf>
    <xf numFmtId="0" fontId="17" fillId="0" borderId="224" xfId="2" applyFont="1" applyBorder="1">
      <alignment vertical="center"/>
    </xf>
    <xf numFmtId="0" fontId="17" fillId="0" borderId="225" xfId="2" applyFont="1" applyBorder="1">
      <alignment vertical="center"/>
    </xf>
    <xf numFmtId="0" fontId="17" fillId="3" borderId="26" xfId="2" applyFont="1" applyFill="1" applyBorder="1">
      <alignment vertical="center"/>
    </xf>
    <xf numFmtId="0" fontId="22" fillId="3" borderId="1" xfId="2" applyFont="1" applyFill="1" applyBorder="1">
      <alignment vertical="center"/>
    </xf>
    <xf numFmtId="0" fontId="22" fillId="3" borderId="212" xfId="2" applyFont="1" applyFill="1" applyBorder="1">
      <alignment vertical="center"/>
    </xf>
    <xf numFmtId="0" fontId="13" fillId="3" borderId="17" xfId="0" applyFont="1" applyFill="1" applyBorder="1">
      <alignment vertical="center"/>
    </xf>
    <xf numFmtId="0" fontId="21" fillId="4" borderId="81" xfId="2" applyFont="1" applyFill="1" applyBorder="1">
      <alignment vertical="center"/>
    </xf>
    <xf numFmtId="0" fontId="21" fillId="4" borderId="82" xfId="2" applyFont="1" applyFill="1" applyBorder="1">
      <alignment vertical="center"/>
    </xf>
    <xf numFmtId="0" fontId="21" fillId="4" borderId="83" xfId="2" applyFont="1" applyFill="1" applyBorder="1">
      <alignment vertical="center"/>
    </xf>
    <xf numFmtId="0" fontId="10" fillId="2" borderId="86" xfId="2" applyFont="1" applyFill="1" applyBorder="1" applyAlignment="1">
      <alignment horizontal="center" vertical="center" textRotation="255" wrapText="1"/>
    </xf>
    <xf numFmtId="0" fontId="10" fillId="0" borderId="87" xfId="2" applyFont="1" applyBorder="1" applyAlignment="1">
      <alignment horizontal="center" vertical="center"/>
    </xf>
    <xf numFmtId="0" fontId="10" fillId="0" borderId="86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80" xfId="2" applyFont="1" applyBorder="1" applyAlignment="1">
      <alignment horizontal="center" vertical="center"/>
    </xf>
    <xf numFmtId="0" fontId="10" fillId="0" borderId="83" xfId="2" applyFont="1" applyBorder="1" applyAlignment="1">
      <alignment horizontal="center" vertical="center"/>
    </xf>
    <xf numFmtId="0" fontId="10" fillId="0" borderId="78" xfId="2" applyFont="1" applyBorder="1" applyAlignment="1">
      <alignment horizontal="center" vertical="center"/>
    </xf>
    <xf numFmtId="0" fontId="10" fillId="2" borderId="79" xfId="2" applyFont="1" applyFill="1" applyBorder="1" applyAlignment="1">
      <alignment horizontal="center" vertical="center" textRotation="255" wrapText="1"/>
    </xf>
    <xf numFmtId="0" fontId="10" fillId="2" borderId="17" xfId="2" applyFont="1" applyFill="1" applyBorder="1" applyAlignment="1">
      <alignment horizontal="center" vertical="center" textRotation="255" wrapText="1"/>
    </xf>
    <xf numFmtId="0" fontId="10" fillId="2" borderId="80" xfId="2" applyFont="1" applyFill="1" applyBorder="1" applyAlignment="1">
      <alignment horizontal="center" vertical="center" textRotation="255" wrapText="1"/>
    </xf>
    <xf numFmtId="0" fontId="10" fillId="0" borderId="81" xfId="2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 textRotation="255" wrapText="1"/>
    </xf>
    <xf numFmtId="0" fontId="13" fillId="3" borderId="42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center" vertical="distributed" textRotation="255"/>
    </xf>
    <xf numFmtId="0" fontId="13" fillId="0" borderId="47" xfId="0" applyFont="1" applyBorder="1" applyAlignment="1">
      <alignment horizontal="center" vertical="distributed" textRotation="255"/>
    </xf>
    <xf numFmtId="0" fontId="13" fillId="0" borderId="3" xfId="0" applyFont="1" applyBorder="1" applyAlignment="1">
      <alignment horizontal="center" vertical="distributed" textRotation="255"/>
    </xf>
    <xf numFmtId="0" fontId="13" fillId="0" borderId="3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5" xfId="0" applyFont="1" applyBorder="1" applyAlignment="1">
      <alignment horizontal="center" vertical="center"/>
    </xf>
    <xf numFmtId="0" fontId="13" fillId="0" borderId="146" xfId="0" applyFont="1" applyBorder="1" applyAlignment="1">
      <alignment horizontal="center" vertical="center"/>
    </xf>
    <xf numFmtId="0" fontId="13" fillId="0" borderId="14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6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8" fillId="0" borderId="218" xfId="0" applyFont="1" applyBorder="1" applyAlignment="1">
      <alignment horizontal="left" vertical="center" indent="2"/>
    </xf>
    <xf numFmtId="0" fontId="28" fillId="0" borderId="130" xfId="0" applyFont="1" applyBorder="1" applyAlignment="1">
      <alignment horizontal="left" vertical="center" indent="2"/>
    </xf>
    <xf numFmtId="0" fontId="28" fillId="0" borderId="0" xfId="0" applyFont="1" applyAlignment="1">
      <alignment horizontal="right" vertical="center"/>
    </xf>
    <xf numFmtId="0" fontId="30" fillId="0" borderId="36" xfId="0" applyFont="1" applyBorder="1" applyAlignment="1">
      <alignment horizontal="center" vertical="center"/>
    </xf>
    <xf numFmtId="0" fontId="30" fillId="0" borderId="216" xfId="0" applyFont="1" applyBorder="1" applyAlignment="1">
      <alignment horizontal="center" vertical="center"/>
    </xf>
    <xf numFmtId="0" fontId="30" fillId="0" borderId="226" xfId="0" applyFont="1" applyBorder="1" applyAlignment="1">
      <alignment horizontal="center" vertical="center"/>
    </xf>
    <xf numFmtId="0" fontId="30" fillId="0" borderId="107" xfId="0" applyFont="1" applyBorder="1" applyAlignment="1">
      <alignment horizontal="center" vertical="center"/>
    </xf>
    <xf numFmtId="0" fontId="29" fillId="0" borderId="217" xfId="0" applyFont="1" applyBorder="1" applyAlignment="1">
      <alignment horizontal="center" vertical="center"/>
    </xf>
    <xf numFmtId="0" fontId="29" fillId="0" borderId="214" xfId="0" applyFont="1" applyBorder="1" applyAlignment="1">
      <alignment horizontal="center" vertical="center"/>
    </xf>
    <xf numFmtId="0" fontId="29" fillId="0" borderId="213" xfId="0" applyFont="1" applyBorder="1" applyAlignment="1">
      <alignment horizontal="center" vertical="center"/>
    </xf>
    <xf numFmtId="0" fontId="29" fillId="0" borderId="215" xfId="0" applyFont="1" applyBorder="1" applyAlignment="1">
      <alignment horizontal="center" vertical="center"/>
    </xf>
    <xf numFmtId="0" fontId="28" fillId="0" borderId="57" xfId="0" applyFont="1" applyBorder="1" applyAlignment="1">
      <alignment horizontal="left" vertical="center" indent="2"/>
    </xf>
    <xf numFmtId="0" fontId="28" fillId="0" borderId="128" xfId="0" applyFont="1" applyBorder="1" applyAlignment="1">
      <alignment horizontal="left" vertical="center" indent="2"/>
    </xf>
    <xf numFmtId="0" fontId="28" fillId="0" borderId="42" xfId="0" applyFont="1" applyBorder="1" applyAlignment="1">
      <alignment horizontal="left" vertical="center" indent="2"/>
    </xf>
    <xf numFmtId="0" fontId="28" fillId="0" borderId="97" xfId="0" applyFont="1" applyBorder="1" applyAlignment="1">
      <alignment horizontal="left" vertical="center" indent="2"/>
    </xf>
    <xf numFmtId="0" fontId="28" fillId="0" borderId="219" xfId="0" applyFont="1" applyBorder="1" applyAlignment="1">
      <alignment horizontal="center" vertical="center"/>
    </xf>
    <xf numFmtId="0" fontId="28" fillId="0" borderId="131" xfId="0" applyFont="1" applyBorder="1" applyAlignment="1">
      <alignment horizontal="center" vertical="center"/>
    </xf>
    <xf numFmtId="0" fontId="28" fillId="0" borderId="12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184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97" xfId="0" applyFont="1" applyBorder="1" applyAlignment="1">
      <alignment horizontal="center" vertical="center"/>
    </xf>
    <xf numFmtId="0" fontId="28" fillId="0" borderId="96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132" xfId="0" applyFont="1" applyBorder="1" applyAlignment="1">
      <alignment horizontal="center" vertical="center"/>
    </xf>
    <xf numFmtId="0" fontId="28" fillId="0" borderId="12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distributed" textRotation="255"/>
    </xf>
    <xf numFmtId="0" fontId="25" fillId="0" borderId="47" xfId="0" applyFont="1" applyBorder="1" applyAlignment="1">
      <alignment horizontal="center" vertical="distributed" textRotation="255"/>
    </xf>
    <xf numFmtId="0" fontId="25" fillId="0" borderId="3" xfId="0" applyFont="1" applyBorder="1" applyAlignment="1">
      <alignment horizontal="center" vertical="distributed" textRotation="255"/>
    </xf>
    <xf numFmtId="0" fontId="28" fillId="0" borderId="157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160" xfId="0" applyFont="1" applyBorder="1" applyAlignment="1">
      <alignment horizontal="center" vertical="center"/>
    </xf>
    <xf numFmtId="0" fontId="28" fillId="0" borderId="185" xfId="0" applyFont="1" applyBorder="1" applyAlignment="1">
      <alignment horizontal="center" vertical="center"/>
    </xf>
    <xf numFmtId="0" fontId="28" fillId="0" borderId="186" xfId="0" applyFont="1" applyBorder="1" applyAlignment="1">
      <alignment horizontal="center" vertical="center"/>
    </xf>
    <xf numFmtId="0" fontId="28" fillId="0" borderId="95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28" fillId="0" borderId="180" xfId="0" applyFont="1" applyBorder="1" applyAlignment="1">
      <alignment horizontal="center" vertical="center"/>
    </xf>
    <xf numFmtId="0" fontId="28" fillId="0" borderId="222" xfId="0" applyFont="1" applyBorder="1" applyAlignment="1">
      <alignment horizontal="center" vertical="center"/>
    </xf>
    <xf numFmtId="0" fontId="28" fillId="0" borderId="221" xfId="0" applyFont="1" applyBorder="1" applyAlignment="1">
      <alignment horizontal="center" vertical="center"/>
    </xf>
    <xf numFmtId="0" fontId="28" fillId="0" borderId="189" xfId="0" applyFont="1" applyBorder="1" applyAlignment="1">
      <alignment horizontal="center" vertical="center"/>
    </xf>
    <xf numFmtId="0" fontId="28" fillId="0" borderId="18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20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72" xfId="0" applyFont="1" applyBorder="1" applyAlignment="1">
      <alignment vertical="distributed" textRotation="255"/>
    </xf>
    <xf numFmtId="0" fontId="6" fillId="0" borderId="162" xfId="0" applyFont="1" applyBorder="1" applyAlignment="1">
      <alignment vertical="distributed" textRotation="255"/>
    </xf>
    <xf numFmtId="0" fontId="6" fillId="0" borderId="36" xfId="0" applyFont="1" applyBorder="1">
      <alignment vertical="center"/>
    </xf>
    <xf numFmtId="0" fontId="6" fillId="0" borderId="6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5" xfId="0" applyFont="1" applyBorder="1">
      <alignment vertical="center"/>
    </xf>
    <xf numFmtId="0" fontId="9" fillId="0" borderId="61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8" fillId="0" borderId="192" xfId="0" applyFont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89" xfId="0" applyFont="1" applyBorder="1" applyAlignment="1">
      <alignment horizontal="left" vertical="center" indent="2"/>
    </xf>
    <xf numFmtId="0" fontId="6" fillId="0" borderId="97" xfId="0" applyFont="1" applyBorder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20" fillId="0" borderId="126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79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29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6" fillId="0" borderId="94" xfId="0" applyFont="1" applyBorder="1" applyAlignment="1">
      <alignment horizontal="left" vertical="center" indent="2"/>
    </xf>
    <xf numFmtId="0" fontId="6" fillId="0" borderId="128" xfId="0" applyFont="1" applyBorder="1" applyAlignment="1">
      <alignment horizontal="left" vertical="center" indent="2"/>
    </xf>
    <xf numFmtId="0" fontId="10" fillId="0" borderId="4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9" fillId="0" borderId="132" xfId="0" applyFont="1" applyBorder="1" applyAlignment="1">
      <alignment horizontal="center" vertical="center"/>
    </xf>
    <xf numFmtId="0" fontId="10" fillId="0" borderId="122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0" fillId="0" borderId="44" xfId="0" applyFont="1" applyBorder="1" applyAlignment="1">
      <alignment horizontal="right" vertical="center"/>
    </xf>
    <xf numFmtId="0" fontId="6" fillId="0" borderId="108" xfId="0" applyFont="1" applyBorder="1" applyAlignment="1">
      <alignment horizontal="left" vertical="center" indent="2"/>
    </xf>
    <xf numFmtId="0" fontId="6" fillId="0" borderId="130" xfId="0" applyFont="1" applyBorder="1" applyAlignment="1">
      <alignment horizontal="left" vertical="center" indent="2"/>
    </xf>
    <xf numFmtId="0" fontId="9" fillId="0" borderId="109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0" fontId="10" fillId="0" borderId="121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184" xfId="0" applyFont="1" applyBorder="1" applyAlignment="1">
      <alignment horizontal="right" vertical="center"/>
    </xf>
    <xf numFmtId="0" fontId="9" fillId="0" borderId="8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10" fillId="0" borderId="96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39" xfId="0" applyFont="1" applyBorder="1" applyAlignment="1">
      <alignment horizontal="right" vertical="center"/>
    </xf>
    <xf numFmtId="0" fontId="10" fillId="0" borderId="9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distributed" textRotation="255"/>
    </xf>
    <xf numFmtId="0" fontId="11" fillId="0" borderId="112" xfId="0" applyFont="1" applyBorder="1" applyAlignment="1">
      <alignment horizontal="center" vertical="distributed" textRotation="255"/>
    </xf>
    <xf numFmtId="0" fontId="11" fillId="0" borderId="114" xfId="0" applyFont="1" applyBorder="1" applyAlignment="1">
      <alignment horizontal="center" vertical="distributed" textRotation="255"/>
    </xf>
    <xf numFmtId="0" fontId="10" fillId="0" borderId="121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57" xfId="0" applyFont="1" applyBorder="1" applyAlignment="1">
      <alignment horizontal="right" vertical="center"/>
    </xf>
    <xf numFmtId="0" fontId="10" fillId="0" borderId="158" xfId="0" applyFont="1" applyBorder="1" applyAlignment="1">
      <alignment horizontal="right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85" xfId="0" applyFont="1" applyBorder="1" applyAlignment="1">
      <alignment horizontal="right" vertical="center"/>
    </xf>
    <xf numFmtId="0" fontId="10" fillId="0" borderId="18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12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7" fillId="0" borderId="81" xfId="2" applyFont="1" applyBorder="1" applyAlignment="1">
      <alignment horizontal="center" vertical="center"/>
    </xf>
    <xf numFmtId="0" fontId="17" fillId="0" borderId="83" xfId="2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35" xfId="0" applyFont="1" applyBorder="1" applyAlignment="1">
      <alignment horizontal="right" vertical="center"/>
    </xf>
    <xf numFmtId="0" fontId="10" fillId="0" borderId="91" xfId="0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30" xfId="0" applyFont="1" applyBorder="1" applyAlignment="1">
      <alignment horizontal="right" vertical="center"/>
    </xf>
    <xf numFmtId="0" fontId="10" fillId="0" borderId="105" xfId="0" applyFont="1" applyBorder="1" applyAlignment="1">
      <alignment horizontal="center" vertical="center"/>
    </xf>
    <xf numFmtId="0" fontId="10" fillId="0" borderId="45" xfId="0" applyFont="1" applyBorder="1" applyAlignment="1">
      <alignment horizontal="right" vertical="center"/>
    </xf>
    <xf numFmtId="0" fontId="10" fillId="0" borderId="125" xfId="0" applyFont="1" applyBorder="1" applyAlignment="1">
      <alignment horizontal="center" vertical="center"/>
    </xf>
    <xf numFmtId="0" fontId="10" fillId="0" borderId="59" xfId="0" applyFont="1" applyBorder="1" applyAlignment="1">
      <alignment horizontal="right" vertical="center"/>
    </xf>
    <xf numFmtId="0" fontId="2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1" fillId="0" borderId="120" xfId="0" applyFont="1" applyBorder="1" applyAlignment="1">
      <alignment horizontal="center" vertical="center"/>
    </xf>
    <xf numFmtId="0" fontId="31" fillId="0" borderId="118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/>
    </xf>
    <xf numFmtId="0" fontId="31" fillId="0" borderId="183" xfId="0" applyFont="1" applyBorder="1" applyAlignment="1">
      <alignment horizontal="center" vertical="center"/>
    </xf>
    <xf numFmtId="0" fontId="31" fillId="0" borderId="20" xfId="0" applyFont="1" applyBorder="1" applyAlignment="1">
      <alignment horizontal="right" vertical="center"/>
    </xf>
    <xf numFmtId="0" fontId="31" fillId="0" borderId="29" xfId="0" applyFont="1" applyBorder="1" applyAlignment="1">
      <alignment horizontal="right" vertical="center"/>
    </xf>
    <xf numFmtId="0" fontId="31" fillId="0" borderId="57" xfId="0" applyFont="1" applyBorder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31" fillId="0" borderId="9" xfId="0" applyFont="1" applyBorder="1" applyAlignment="1">
      <alignment horizontal="right" vertical="center"/>
    </xf>
    <xf numFmtId="0" fontId="31" fillId="0" borderId="30" xfId="0" applyFont="1" applyBorder="1" applyAlignment="1">
      <alignment horizontal="right" vertical="center"/>
    </xf>
    <xf numFmtId="0" fontId="31" fillId="0" borderId="42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1" fillId="0" borderId="89" xfId="0" applyFont="1" applyBorder="1" applyAlignment="1">
      <alignment horizontal="right" vertical="center"/>
    </xf>
    <xf numFmtId="0" fontId="31" fillId="0" borderId="92" xfId="0" applyFont="1" applyBorder="1" applyAlignment="1">
      <alignment horizontal="right" vertical="center"/>
    </xf>
    <xf numFmtId="0" fontId="31" fillId="0" borderId="45" xfId="0" applyFont="1" applyBorder="1" applyAlignment="1">
      <alignment horizontal="right" vertical="center"/>
    </xf>
    <xf numFmtId="0" fontId="31" fillId="0" borderId="53" xfId="0" applyFont="1" applyBorder="1" applyAlignment="1">
      <alignment horizontal="right" vertical="center"/>
    </xf>
    <xf numFmtId="0" fontId="31" fillId="0" borderId="14" xfId="0" applyFont="1" applyBorder="1" applyAlignment="1">
      <alignment horizontal="right" vertical="center"/>
    </xf>
    <xf numFmtId="0" fontId="31" fillId="0" borderId="121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31" fillId="0" borderId="18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6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22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7" xfId="0" applyFont="1" applyBorder="1" applyAlignment="1">
      <alignment horizontal="center" vertical="center"/>
    </xf>
    <xf numFmtId="0" fontId="31" fillId="0" borderId="160" xfId="0" applyFont="1" applyBorder="1" applyAlignment="1">
      <alignment horizontal="center" vertical="center"/>
    </xf>
    <xf numFmtId="0" fontId="31" fillId="0" borderId="185" xfId="0" applyFont="1" applyBorder="1" applyAlignment="1">
      <alignment horizontal="center" vertical="center"/>
    </xf>
    <xf numFmtId="0" fontId="31" fillId="0" borderId="186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180" xfId="0" applyFont="1" applyBorder="1" applyAlignment="1">
      <alignment horizontal="center" vertical="center"/>
    </xf>
    <xf numFmtId="0" fontId="31" fillId="0" borderId="222" xfId="0" applyFont="1" applyBorder="1" applyAlignment="1">
      <alignment horizontal="center" vertical="center"/>
    </xf>
    <xf numFmtId="0" fontId="31" fillId="0" borderId="123" xfId="0" applyFont="1" applyBorder="1" applyAlignment="1">
      <alignment horizontal="center" vertical="center"/>
    </xf>
    <xf numFmtId="0" fontId="31" fillId="0" borderId="227" xfId="0" applyFont="1" applyBorder="1" applyAlignment="1">
      <alignment horizontal="right" vertical="center"/>
    </xf>
    <xf numFmtId="0" fontId="31" fillId="0" borderId="187" xfId="0" applyFont="1" applyBorder="1" applyAlignment="1">
      <alignment horizontal="center" vertical="center"/>
    </xf>
    <xf numFmtId="0" fontId="31" fillId="0" borderId="73" xfId="0" applyFont="1" applyBorder="1" applyAlignment="1">
      <alignment horizontal="right" vertical="center"/>
    </xf>
    <xf numFmtId="0" fontId="31" fillId="0" borderId="94" xfId="0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31" fillId="0" borderId="221" xfId="0" applyFont="1" applyBorder="1" applyAlignment="1">
      <alignment horizontal="center" vertical="center"/>
    </xf>
    <xf numFmtId="0" fontId="31" fillId="0" borderId="189" xfId="0" applyFont="1" applyBorder="1" applyAlignment="1">
      <alignment horizontal="center" vertical="center"/>
    </xf>
    <xf numFmtId="0" fontId="31" fillId="0" borderId="188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86DC3-AEB4-42C5-817B-4ED7F5911276}">
  <sheetPr>
    <tabColor rgb="FFFFFF00"/>
  </sheetPr>
  <dimension ref="A1:I101"/>
  <sheetViews>
    <sheetView view="pageBreakPreview" zoomScaleNormal="100" zoomScaleSheetLayoutView="100" workbookViewId="0">
      <selection activeCell="D40" sqref="D40"/>
    </sheetView>
  </sheetViews>
  <sheetFormatPr defaultColWidth="9" defaultRowHeight="19.8" x14ac:dyDescent="0.2"/>
  <cols>
    <col min="1" max="1" width="7.109375" style="53" customWidth="1"/>
    <col min="2" max="2" width="9" style="53"/>
    <col min="3" max="3" width="18.77734375" style="53" customWidth="1"/>
    <col min="4" max="4" width="12.21875" style="53" customWidth="1"/>
    <col min="5" max="7" width="9.33203125" style="53" bestFit="1" customWidth="1"/>
    <col min="8" max="8" width="9" style="53"/>
    <col min="9" max="9" width="18.109375" style="53" bestFit="1" customWidth="1"/>
    <col min="10" max="16384" width="9" style="53"/>
  </cols>
  <sheetData>
    <row r="1" spans="1:9" x14ac:dyDescent="0.2">
      <c r="B1" s="53" t="s">
        <v>313</v>
      </c>
      <c r="I1" s="54">
        <f ca="1">NOW()</f>
        <v>45259.73902789352</v>
      </c>
    </row>
    <row r="2" spans="1:9" ht="29.25" customHeight="1" x14ac:dyDescent="0.2">
      <c r="A2" s="55" t="s">
        <v>235</v>
      </c>
      <c r="B2" s="56" t="s">
        <v>236</v>
      </c>
      <c r="C2" s="57"/>
      <c r="D2" s="58" t="s">
        <v>233</v>
      </c>
      <c r="E2" s="59">
        <v>0.1</v>
      </c>
      <c r="F2" s="59">
        <v>0.2</v>
      </c>
      <c r="G2" s="59">
        <v>0.3</v>
      </c>
    </row>
    <row r="3" spans="1:9" x14ac:dyDescent="0.2">
      <c r="A3" s="362" t="s">
        <v>231</v>
      </c>
      <c r="B3" s="353" t="s">
        <v>230</v>
      </c>
      <c r="C3" s="353"/>
      <c r="D3" s="60">
        <v>836</v>
      </c>
      <c r="E3" s="66">
        <f>ROUNDDOWN(D3*10.27,0)-ROUNDDOWN(((ROUNDDOWN(D3*10.27,0))*0.9),0)</f>
        <v>859</v>
      </c>
      <c r="F3" s="66">
        <f>ROUNDDOWN(D3*10.27,0)-ROUNDDOWN(((ROUNDDOWN(D3*10.27,0))*0.8),0)</f>
        <v>1717</v>
      </c>
      <c r="G3" s="66">
        <f>ROUNDDOWN(D3*10.27,0)-ROUNDDOWN(((ROUNDDOWN(D3*10.27,0))*0.7),0)</f>
        <v>2576</v>
      </c>
    </row>
    <row r="4" spans="1:9" x14ac:dyDescent="0.2">
      <c r="A4" s="362"/>
      <c r="B4" s="353" t="s">
        <v>229</v>
      </c>
      <c r="C4" s="353"/>
      <c r="D4" s="60">
        <v>910</v>
      </c>
      <c r="E4" s="66">
        <f t="shared" ref="E4:E36" si="0">ROUNDDOWN(D4*10.27,0)-ROUNDDOWN(((ROUNDDOWN(D4*10.27,0))*0.9),0)</f>
        <v>935</v>
      </c>
      <c r="F4" s="66">
        <f t="shared" ref="F4:F12" si="1">ROUNDDOWN(D4*10.27,0)-ROUNDDOWN(((ROUNDDOWN(D4*10.27,0))*0.8),0)</f>
        <v>1869</v>
      </c>
      <c r="G4" s="66">
        <f t="shared" ref="G4:G12" si="2">ROUNDDOWN(D4*10.27,0)-ROUNDDOWN(((ROUNDDOWN(D4*10.27,0))*0.7),0)</f>
        <v>2804</v>
      </c>
    </row>
    <row r="5" spans="1:9" x14ac:dyDescent="0.2">
      <c r="A5" s="362"/>
      <c r="B5" s="353" t="s">
        <v>228</v>
      </c>
      <c r="C5" s="353"/>
      <c r="D5" s="60">
        <v>974</v>
      </c>
      <c r="E5" s="66">
        <f t="shared" si="0"/>
        <v>1001</v>
      </c>
      <c r="F5" s="66">
        <f t="shared" si="1"/>
        <v>2001</v>
      </c>
      <c r="G5" s="66">
        <f t="shared" si="2"/>
        <v>3001</v>
      </c>
    </row>
    <row r="6" spans="1:9" x14ac:dyDescent="0.2">
      <c r="A6" s="362"/>
      <c r="B6" s="353" t="s">
        <v>227</v>
      </c>
      <c r="C6" s="353"/>
      <c r="D6" s="60">
        <v>1030</v>
      </c>
      <c r="E6" s="66">
        <f t="shared" si="0"/>
        <v>1058</v>
      </c>
      <c r="F6" s="66">
        <f t="shared" si="1"/>
        <v>2116</v>
      </c>
      <c r="G6" s="66">
        <f t="shared" si="2"/>
        <v>3174</v>
      </c>
    </row>
    <row r="7" spans="1:9" x14ac:dyDescent="0.2">
      <c r="A7" s="362"/>
      <c r="B7" s="353" t="s">
        <v>226</v>
      </c>
      <c r="C7" s="353"/>
      <c r="D7" s="60">
        <v>1085</v>
      </c>
      <c r="E7" s="66">
        <f t="shared" si="0"/>
        <v>1115</v>
      </c>
      <c r="F7" s="66">
        <f t="shared" si="1"/>
        <v>2229</v>
      </c>
      <c r="G7" s="66">
        <f t="shared" si="2"/>
        <v>3343</v>
      </c>
    </row>
    <row r="8" spans="1:9" x14ac:dyDescent="0.2">
      <c r="A8" s="362" t="s">
        <v>232</v>
      </c>
      <c r="B8" s="353" t="s">
        <v>230</v>
      </c>
      <c r="C8" s="353"/>
      <c r="D8" s="60">
        <v>756</v>
      </c>
      <c r="E8" s="66">
        <f t="shared" si="0"/>
        <v>777</v>
      </c>
      <c r="F8" s="66">
        <f t="shared" si="1"/>
        <v>1553</v>
      </c>
      <c r="G8" s="66">
        <f t="shared" si="2"/>
        <v>2330</v>
      </c>
    </row>
    <row r="9" spans="1:9" x14ac:dyDescent="0.2">
      <c r="A9" s="362"/>
      <c r="B9" s="353" t="s">
        <v>229</v>
      </c>
      <c r="C9" s="353"/>
      <c r="D9" s="60">
        <v>828</v>
      </c>
      <c r="E9" s="66">
        <f t="shared" si="0"/>
        <v>851</v>
      </c>
      <c r="F9" s="66">
        <f t="shared" si="1"/>
        <v>1701</v>
      </c>
      <c r="G9" s="66">
        <f t="shared" si="2"/>
        <v>2551</v>
      </c>
    </row>
    <row r="10" spans="1:9" x14ac:dyDescent="0.2">
      <c r="A10" s="362"/>
      <c r="B10" s="353" t="s">
        <v>228</v>
      </c>
      <c r="C10" s="353"/>
      <c r="D10" s="60">
        <v>890</v>
      </c>
      <c r="E10" s="66">
        <f t="shared" si="0"/>
        <v>914</v>
      </c>
      <c r="F10" s="66">
        <f t="shared" si="1"/>
        <v>1828</v>
      </c>
      <c r="G10" s="66">
        <f t="shared" si="2"/>
        <v>2742</v>
      </c>
    </row>
    <row r="11" spans="1:9" x14ac:dyDescent="0.2">
      <c r="A11" s="362"/>
      <c r="B11" s="353" t="s">
        <v>227</v>
      </c>
      <c r="C11" s="353"/>
      <c r="D11" s="60">
        <v>946</v>
      </c>
      <c r="E11" s="66">
        <f t="shared" si="0"/>
        <v>972</v>
      </c>
      <c r="F11" s="66">
        <f t="shared" si="1"/>
        <v>1943</v>
      </c>
      <c r="G11" s="66">
        <f t="shared" si="2"/>
        <v>2915</v>
      </c>
    </row>
    <row r="12" spans="1:9" x14ac:dyDescent="0.2">
      <c r="A12" s="362"/>
      <c r="B12" s="353" t="s">
        <v>226</v>
      </c>
      <c r="C12" s="353"/>
      <c r="D12" s="60">
        <v>1003</v>
      </c>
      <c r="E12" s="66">
        <f t="shared" si="0"/>
        <v>1030</v>
      </c>
      <c r="F12" s="66">
        <f t="shared" si="1"/>
        <v>2060</v>
      </c>
      <c r="G12" s="66">
        <f t="shared" si="2"/>
        <v>3090</v>
      </c>
    </row>
    <row r="13" spans="1:9" x14ac:dyDescent="0.2">
      <c r="A13" s="180"/>
      <c r="B13" s="179"/>
      <c r="C13" s="178"/>
      <c r="D13" s="60"/>
      <c r="E13" s="62"/>
      <c r="F13" s="62"/>
      <c r="G13" s="62"/>
    </row>
    <row r="14" spans="1:9" x14ac:dyDescent="0.2">
      <c r="A14" s="194" t="s">
        <v>234</v>
      </c>
      <c r="B14" s="195"/>
      <c r="C14" s="196"/>
      <c r="D14" s="60">
        <v>239</v>
      </c>
      <c r="E14" s="66">
        <f t="shared" si="0"/>
        <v>246</v>
      </c>
      <c r="F14" s="66">
        <f t="shared" ref="F14:F15" si="3">ROUNDDOWN(D14*10.27,0)-ROUNDDOWN(((ROUNDDOWN(D14*10.27,0))*0.8),0)</f>
        <v>491</v>
      </c>
      <c r="G14" s="66">
        <f t="shared" ref="G14:G15" si="4">ROUNDDOWN(D14*10.27,0)-ROUNDDOWN(((ROUNDDOWN(D14*10.27,0))*0.7),0)</f>
        <v>737</v>
      </c>
    </row>
    <row r="15" spans="1:9" x14ac:dyDescent="0.2">
      <c r="A15" s="194"/>
      <c r="B15" s="195"/>
      <c r="C15" s="196"/>
      <c r="D15" s="57">
        <v>480</v>
      </c>
      <c r="E15" s="66">
        <f t="shared" si="0"/>
        <v>493</v>
      </c>
      <c r="F15" s="66">
        <f t="shared" si="3"/>
        <v>986</v>
      </c>
      <c r="G15" s="66">
        <f t="shared" si="4"/>
        <v>1479</v>
      </c>
    </row>
    <row r="16" spans="1:9" x14ac:dyDescent="0.2">
      <c r="A16" s="166" t="s">
        <v>336</v>
      </c>
      <c r="B16" s="159"/>
      <c r="C16" s="57"/>
      <c r="D16" s="57">
        <v>600</v>
      </c>
      <c r="E16" s="66">
        <f t="shared" si="0"/>
        <v>617</v>
      </c>
      <c r="F16" s="66">
        <f t="shared" ref="F16:F36" si="5">ROUNDDOWN(D16*10.27,0)-ROUNDDOWN(((ROUNDDOWN(D16*10.27,0))*0.8),0)</f>
        <v>1233</v>
      </c>
      <c r="G16" s="66">
        <f t="shared" ref="G16:G36" si="6">ROUNDDOWN(D16*10.27,0)-ROUNDDOWN(((ROUNDDOWN(D16*10.27,0))*0.7),0)</f>
        <v>1849</v>
      </c>
    </row>
    <row r="17" spans="1:7" x14ac:dyDescent="0.2">
      <c r="A17" s="219" t="s">
        <v>335</v>
      </c>
      <c r="B17" s="220"/>
      <c r="C17" s="220"/>
      <c r="D17" s="221">
        <v>400</v>
      </c>
      <c r="E17" s="66">
        <f t="shared" si="0"/>
        <v>411</v>
      </c>
      <c r="F17" s="66">
        <f t="shared" si="5"/>
        <v>822</v>
      </c>
      <c r="G17" s="66">
        <f t="shared" si="6"/>
        <v>1233</v>
      </c>
    </row>
    <row r="18" spans="1:7" x14ac:dyDescent="0.2">
      <c r="A18" s="217" t="s">
        <v>502</v>
      </c>
      <c r="B18" s="218"/>
      <c r="C18" s="218"/>
      <c r="D18" s="192">
        <v>30</v>
      </c>
      <c r="E18" s="66">
        <f t="shared" si="0"/>
        <v>31</v>
      </c>
      <c r="F18" s="66">
        <f t="shared" si="5"/>
        <v>62</v>
      </c>
      <c r="G18" s="66">
        <f t="shared" si="6"/>
        <v>93</v>
      </c>
    </row>
    <row r="19" spans="1:7" x14ac:dyDescent="0.2">
      <c r="A19" s="217" t="s">
        <v>505</v>
      </c>
      <c r="D19" s="57">
        <v>362</v>
      </c>
      <c r="E19" s="66">
        <f t="shared" si="0"/>
        <v>372</v>
      </c>
      <c r="F19" s="66">
        <f t="shared" si="5"/>
        <v>744</v>
      </c>
      <c r="G19" s="66">
        <f t="shared" si="6"/>
        <v>1116</v>
      </c>
    </row>
    <row r="20" spans="1:7" x14ac:dyDescent="0.2">
      <c r="A20" s="173" t="s">
        <v>506</v>
      </c>
      <c r="D20" s="57">
        <v>200</v>
      </c>
      <c r="E20" s="66">
        <f t="shared" si="0"/>
        <v>206</v>
      </c>
      <c r="F20" s="66">
        <f t="shared" si="5"/>
        <v>411</v>
      </c>
      <c r="G20" s="66">
        <f t="shared" si="6"/>
        <v>617</v>
      </c>
    </row>
    <row r="21" spans="1:7" x14ac:dyDescent="0.2">
      <c r="A21" s="216" t="s">
        <v>536</v>
      </c>
      <c r="B21" s="159"/>
      <c r="C21" s="57"/>
      <c r="D21" s="57">
        <v>90</v>
      </c>
      <c r="E21" s="66">
        <f t="shared" ref="E21" si="7">ROUNDDOWN(D21*10.27,0)-ROUNDDOWN(((ROUNDDOWN(D21*10.27,0))*0.9),0)</f>
        <v>93</v>
      </c>
      <c r="F21" s="66">
        <f t="shared" ref="F21" si="8">ROUNDDOWN(D21*10.27,0)-ROUNDDOWN(((ROUNDDOWN(D21*10.27,0))*0.8),0)</f>
        <v>185</v>
      </c>
      <c r="G21" s="66">
        <f t="shared" ref="G21" si="9">ROUNDDOWN(D21*10.27,0)-ROUNDDOWN(((ROUNDDOWN(D21*10.27,0))*0.7),0)</f>
        <v>278</v>
      </c>
    </row>
    <row r="22" spans="1:7" x14ac:dyDescent="0.2">
      <c r="A22" s="216" t="s">
        <v>334</v>
      </c>
      <c r="B22" s="159"/>
      <c r="C22" s="57"/>
      <c r="D22" s="57">
        <v>110</v>
      </c>
      <c r="E22" s="66">
        <f t="shared" si="0"/>
        <v>113</v>
      </c>
      <c r="F22" s="66">
        <f t="shared" si="5"/>
        <v>226</v>
      </c>
      <c r="G22" s="66">
        <f t="shared" si="6"/>
        <v>339</v>
      </c>
    </row>
    <row r="23" spans="1:7" ht="18.75" customHeight="1" x14ac:dyDescent="0.2">
      <c r="A23" s="167" t="s">
        <v>337</v>
      </c>
      <c r="B23" s="64"/>
      <c r="C23" s="64"/>
      <c r="D23" s="60">
        <v>100</v>
      </c>
      <c r="E23" s="66">
        <f t="shared" si="0"/>
        <v>103</v>
      </c>
      <c r="F23" s="66">
        <f t="shared" si="5"/>
        <v>206</v>
      </c>
      <c r="G23" s="66">
        <f t="shared" si="6"/>
        <v>309</v>
      </c>
    </row>
    <row r="24" spans="1:7" ht="18.75" customHeight="1" x14ac:dyDescent="0.2">
      <c r="A24" s="167" t="s">
        <v>523</v>
      </c>
      <c r="B24" s="64"/>
      <c r="C24" s="64"/>
      <c r="D24" s="60">
        <v>240</v>
      </c>
      <c r="E24" s="66">
        <f t="shared" si="0"/>
        <v>247</v>
      </c>
      <c r="F24" s="66">
        <f t="shared" si="5"/>
        <v>493</v>
      </c>
      <c r="G24" s="66">
        <f t="shared" si="6"/>
        <v>740</v>
      </c>
    </row>
    <row r="25" spans="1:7" ht="18.75" customHeight="1" x14ac:dyDescent="0.2">
      <c r="A25" s="168" t="s">
        <v>338</v>
      </c>
      <c r="B25" s="60"/>
      <c r="C25" s="60"/>
      <c r="D25" s="60">
        <v>33</v>
      </c>
      <c r="E25" s="66">
        <f t="shared" si="0"/>
        <v>34</v>
      </c>
      <c r="F25" s="66">
        <f t="shared" si="5"/>
        <v>68</v>
      </c>
      <c r="G25" s="66">
        <f t="shared" si="6"/>
        <v>102</v>
      </c>
    </row>
    <row r="26" spans="1:7" ht="18.75" customHeight="1" x14ac:dyDescent="0.2">
      <c r="A26" s="169" t="s">
        <v>382</v>
      </c>
      <c r="B26" s="158"/>
      <c r="C26" s="158"/>
      <c r="D26" s="60">
        <v>3</v>
      </c>
      <c r="E26" s="66">
        <f t="shared" si="0"/>
        <v>3</v>
      </c>
      <c r="F26" s="66">
        <f t="shared" si="5"/>
        <v>6</v>
      </c>
      <c r="G26" s="66">
        <f t="shared" si="6"/>
        <v>9</v>
      </c>
    </row>
    <row r="27" spans="1:7" ht="18.75" customHeight="1" x14ac:dyDescent="0.2">
      <c r="A27" s="169" t="s">
        <v>383</v>
      </c>
      <c r="B27" s="158"/>
      <c r="C27" s="158"/>
      <c r="D27" s="60">
        <v>13</v>
      </c>
      <c r="E27" s="66">
        <f t="shared" si="0"/>
        <v>14</v>
      </c>
      <c r="F27" s="66">
        <f t="shared" si="5"/>
        <v>27</v>
      </c>
      <c r="G27" s="66">
        <f t="shared" si="6"/>
        <v>40</v>
      </c>
    </row>
    <row r="28" spans="1:7" ht="18.75" customHeight="1" x14ac:dyDescent="0.2">
      <c r="A28" s="160" t="s">
        <v>384</v>
      </c>
      <c r="B28" s="158"/>
      <c r="C28" s="158"/>
      <c r="D28" s="60">
        <v>10</v>
      </c>
      <c r="E28" s="66">
        <f t="shared" si="0"/>
        <v>11</v>
      </c>
      <c r="F28" s="66">
        <f t="shared" si="5"/>
        <v>21</v>
      </c>
      <c r="G28" s="66">
        <f t="shared" si="6"/>
        <v>31</v>
      </c>
    </row>
    <row r="29" spans="1:7" ht="18.75" customHeight="1" x14ac:dyDescent="0.2">
      <c r="A29" s="170" t="s">
        <v>339</v>
      </c>
      <c r="B29" s="161"/>
      <c r="C29" s="162"/>
      <c r="D29" s="57">
        <v>10</v>
      </c>
      <c r="E29" s="66">
        <f t="shared" si="0"/>
        <v>11</v>
      </c>
      <c r="F29" s="66">
        <f t="shared" si="5"/>
        <v>21</v>
      </c>
      <c r="G29" s="66">
        <f t="shared" si="6"/>
        <v>31</v>
      </c>
    </row>
    <row r="30" spans="1:7" ht="18.75" customHeight="1" x14ac:dyDescent="0.2">
      <c r="A30" s="170" t="s">
        <v>349</v>
      </c>
      <c r="B30" s="161"/>
      <c r="C30" s="162"/>
      <c r="D30" s="57">
        <v>15</v>
      </c>
      <c r="E30" s="66">
        <f t="shared" si="0"/>
        <v>16</v>
      </c>
      <c r="F30" s="66">
        <f t="shared" si="5"/>
        <v>31</v>
      </c>
      <c r="G30" s="66">
        <f t="shared" si="6"/>
        <v>47</v>
      </c>
    </row>
    <row r="31" spans="1:7" ht="19.5" customHeight="1" x14ac:dyDescent="0.2">
      <c r="A31" s="170" t="s">
        <v>350</v>
      </c>
      <c r="B31" s="161"/>
      <c r="C31" s="162"/>
      <c r="D31" s="57">
        <v>20</v>
      </c>
      <c r="E31" s="66">
        <f t="shared" si="0"/>
        <v>21</v>
      </c>
      <c r="F31" s="66">
        <f t="shared" si="5"/>
        <v>41</v>
      </c>
      <c r="G31" s="66">
        <f t="shared" si="6"/>
        <v>62</v>
      </c>
    </row>
    <row r="32" spans="1:7" x14ac:dyDescent="0.2">
      <c r="A32" s="166" t="s">
        <v>340</v>
      </c>
      <c r="B32" s="159"/>
      <c r="C32" s="57"/>
      <c r="D32" s="57">
        <v>300</v>
      </c>
      <c r="E32" s="66">
        <f t="shared" si="0"/>
        <v>309</v>
      </c>
      <c r="F32" s="66">
        <f t="shared" si="5"/>
        <v>617</v>
      </c>
      <c r="G32" s="66">
        <f t="shared" si="6"/>
        <v>925</v>
      </c>
    </row>
    <row r="33" spans="1:7" x14ac:dyDescent="0.2">
      <c r="A33" s="168" t="s">
        <v>341</v>
      </c>
      <c r="B33" s="60"/>
      <c r="C33" s="60"/>
      <c r="D33" s="60">
        <v>40</v>
      </c>
      <c r="E33" s="66">
        <f t="shared" si="0"/>
        <v>41</v>
      </c>
      <c r="F33" s="66">
        <f t="shared" si="5"/>
        <v>82</v>
      </c>
      <c r="G33" s="66">
        <f t="shared" si="6"/>
        <v>123</v>
      </c>
    </row>
    <row r="34" spans="1:7" x14ac:dyDescent="0.2">
      <c r="A34" s="171" t="s">
        <v>351</v>
      </c>
      <c r="B34" s="163"/>
      <c r="C34" s="163"/>
      <c r="D34" s="60">
        <v>60</v>
      </c>
      <c r="E34" s="66">
        <f t="shared" si="0"/>
        <v>62</v>
      </c>
      <c r="F34" s="66">
        <f t="shared" si="5"/>
        <v>124</v>
      </c>
      <c r="G34" s="66">
        <f t="shared" si="6"/>
        <v>185</v>
      </c>
    </row>
    <row r="35" spans="1:7" x14ac:dyDescent="0.2">
      <c r="A35" s="166" t="s">
        <v>342</v>
      </c>
      <c r="B35" s="159"/>
      <c r="C35" s="57"/>
      <c r="D35" s="57">
        <v>22</v>
      </c>
      <c r="E35" s="66">
        <f t="shared" si="0"/>
        <v>23</v>
      </c>
      <c r="F35" s="66">
        <f t="shared" si="5"/>
        <v>45</v>
      </c>
      <c r="G35" s="66">
        <f t="shared" si="6"/>
        <v>68</v>
      </c>
    </row>
    <row r="36" spans="1:7" x14ac:dyDescent="0.2">
      <c r="A36" s="187"/>
      <c r="B36" s="159"/>
      <c r="C36" s="57"/>
      <c r="D36" s="57">
        <v>239</v>
      </c>
      <c r="E36" s="66">
        <f t="shared" si="0"/>
        <v>246</v>
      </c>
      <c r="F36" s="66">
        <f t="shared" si="5"/>
        <v>491</v>
      </c>
      <c r="G36" s="66">
        <f t="shared" si="6"/>
        <v>737</v>
      </c>
    </row>
    <row r="37" spans="1:7" x14ac:dyDescent="0.2">
      <c r="A37" s="55" t="s">
        <v>237</v>
      </c>
      <c r="B37" s="56" t="s">
        <v>236</v>
      </c>
      <c r="C37" s="57"/>
      <c r="D37" s="58" t="s">
        <v>233</v>
      </c>
      <c r="E37" s="212"/>
      <c r="F37" s="213"/>
      <c r="G37" s="213"/>
    </row>
    <row r="38" spans="1:7" x14ac:dyDescent="0.2">
      <c r="A38" s="354" t="s">
        <v>231</v>
      </c>
      <c r="B38" s="353" t="s">
        <v>280</v>
      </c>
      <c r="C38" s="357"/>
      <c r="D38" s="63">
        <v>658</v>
      </c>
      <c r="E38" s="66">
        <f>ROUNDDOWN(D38*10.27,0)-ROUNDDOWN(((ROUNDDOWN(D38*10.27,0))*0.9),0)</f>
        <v>676</v>
      </c>
      <c r="F38" s="66">
        <f>ROUNDDOWN(D38*10.27,0)-ROUNDDOWN(((ROUNDDOWN(D38*10.27,0))*0.8),0)</f>
        <v>1352</v>
      </c>
      <c r="G38" s="66">
        <f>ROUNDDOWN(D38*10.27,0)-ROUNDDOWN(((ROUNDDOWN(D38*10.27,0))*0.7),0)</f>
        <v>2028</v>
      </c>
    </row>
    <row r="39" spans="1:7" x14ac:dyDescent="0.2">
      <c r="A39" s="355"/>
      <c r="B39" s="353" t="s">
        <v>281</v>
      </c>
      <c r="C39" s="357"/>
      <c r="D39" s="63">
        <v>817</v>
      </c>
      <c r="E39" s="66">
        <f t="shared" ref="E39:E65" si="10">ROUNDDOWN(D39*10.27,0)-ROUNDDOWN(((ROUNDDOWN(D39*10.27,0))*0.9),0)</f>
        <v>839</v>
      </c>
      <c r="F39" s="66">
        <f t="shared" ref="F39:F51" si="11">ROUNDDOWN(D39*10.27,0)-ROUNDDOWN(((ROUNDDOWN(D39*10.27,0))*0.8),0)</f>
        <v>1678</v>
      </c>
      <c r="G39" s="66">
        <f t="shared" ref="G39:G51" si="12">ROUNDDOWN(D39*10.27,0)-ROUNDDOWN(((ROUNDDOWN(D39*10.27,0))*0.7),0)</f>
        <v>2517</v>
      </c>
    </row>
    <row r="40" spans="1:7" x14ac:dyDescent="0.2">
      <c r="A40" s="355"/>
      <c r="B40" s="353" t="s">
        <v>230</v>
      </c>
      <c r="C40" s="357"/>
      <c r="D40" s="60">
        <v>875</v>
      </c>
      <c r="E40" s="66">
        <f t="shared" si="10"/>
        <v>899</v>
      </c>
      <c r="F40" s="66">
        <f t="shared" si="11"/>
        <v>1798</v>
      </c>
      <c r="G40" s="66">
        <f t="shared" si="12"/>
        <v>2696</v>
      </c>
    </row>
    <row r="41" spans="1:7" x14ac:dyDescent="0.2">
      <c r="A41" s="355"/>
      <c r="B41" s="353" t="s">
        <v>229</v>
      </c>
      <c r="C41" s="357"/>
      <c r="D41" s="60">
        <v>951</v>
      </c>
      <c r="E41" s="66">
        <f t="shared" si="10"/>
        <v>977</v>
      </c>
      <c r="F41" s="66">
        <f t="shared" si="11"/>
        <v>1954</v>
      </c>
      <c r="G41" s="66">
        <f t="shared" si="12"/>
        <v>2930</v>
      </c>
    </row>
    <row r="42" spans="1:7" x14ac:dyDescent="0.2">
      <c r="A42" s="355"/>
      <c r="B42" s="353" t="s">
        <v>228</v>
      </c>
      <c r="C42" s="357"/>
      <c r="D42" s="62">
        <v>1014</v>
      </c>
      <c r="E42" s="66">
        <f t="shared" si="10"/>
        <v>1042</v>
      </c>
      <c r="F42" s="66">
        <f t="shared" si="11"/>
        <v>2083</v>
      </c>
      <c r="G42" s="66">
        <f t="shared" si="12"/>
        <v>3124</v>
      </c>
    </row>
    <row r="43" spans="1:7" x14ac:dyDescent="0.2">
      <c r="A43" s="355"/>
      <c r="B43" s="353" t="s">
        <v>227</v>
      </c>
      <c r="C43" s="357"/>
      <c r="D43" s="62">
        <v>1071</v>
      </c>
      <c r="E43" s="66">
        <f t="shared" si="10"/>
        <v>1100</v>
      </c>
      <c r="F43" s="66">
        <f t="shared" si="11"/>
        <v>2200</v>
      </c>
      <c r="G43" s="66">
        <f t="shared" si="12"/>
        <v>3300</v>
      </c>
    </row>
    <row r="44" spans="1:7" x14ac:dyDescent="0.2">
      <c r="A44" s="356"/>
      <c r="B44" s="353" t="s">
        <v>226</v>
      </c>
      <c r="C44" s="357"/>
      <c r="D44" s="62">
        <v>1129</v>
      </c>
      <c r="E44" s="66">
        <f t="shared" si="10"/>
        <v>1160</v>
      </c>
      <c r="F44" s="66">
        <f t="shared" si="11"/>
        <v>2319</v>
      </c>
      <c r="G44" s="66">
        <f t="shared" si="12"/>
        <v>3479</v>
      </c>
    </row>
    <row r="45" spans="1:7" x14ac:dyDescent="0.2">
      <c r="A45" s="354" t="s">
        <v>232</v>
      </c>
      <c r="B45" s="353" t="s">
        <v>280</v>
      </c>
      <c r="C45" s="357"/>
      <c r="D45" s="62">
        <v>619</v>
      </c>
      <c r="E45" s="66">
        <f t="shared" si="10"/>
        <v>636</v>
      </c>
      <c r="F45" s="66">
        <f t="shared" si="11"/>
        <v>1272</v>
      </c>
      <c r="G45" s="66">
        <f t="shared" si="12"/>
        <v>1908</v>
      </c>
    </row>
    <row r="46" spans="1:7" x14ac:dyDescent="0.2">
      <c r="A46" s="355"/>
      <c r="B46" s="353" t="s">
        <v>281</v>
      </c>
      <c r="C46" s="357"/>
      <c r="D46" s="62">
        <v>762</v>
      </c>
      <c r="E46" s="66">
        <f t="shared" si="10"/>
        <v>783</v>
      </c>
      <c r="F46" s="66">
        <f t="shared" si="11"/>
        <v>1565</v>
      </c>
      <c r="G46" s="66">
        <f t="shared" si="12"/>
        <v>2348</v>
      </c>
    </row>
    <row r="47" spans="1:7" x14ac:dyDescent="0.2">
      <c r="A47" s="355"/>
      <c r="B47" s="353" t="s">
        <v>230</v>
      </c>
      <c r="C47" s="357"/>
      <c r="D47" s="60">
        <v>794</v>
      </c>
      <c r="E47" s="66">
        <f t="shared" si="10"/>
        <v>816</v>
      </c>
      <c r="F47" s="66">
        <f t="shared" si="11"/>
        <v>1631</v>
      </c>
      <c r="G47" s="66">
        <f t="shared" si="12"/>
        <v>2447</v>
      </c>
    </row>
    <row r="48" spans="1:7" x14ac:dyDescent="0.2">
      <c r="A48" s="355"/>
      <c r="B48" s="353" t="s">
        <v>229</v>
      </c>
      <c r="C48" s="357"/>
      <c r="D48" s="60">
        <v>867</v>
      </c>
      <c r="E48" s="66">
        <f t="shared" si="10"/>
        <v>891</v>
      </c>
      <c r="F48" s="66">
        <f t="shared" si="11"/>
        <v>1781</v>
      </c>
      <c r="G48" s="66">
        <f t="shared" si="12"/>
        <v>2672</v>
      </c>
    </row>
    <row r="49" spans="1:7" x14ac:dyDescent="0.2">
      <c r="A49" s="355"/>
      <c r="B49" s="353" t="s">
        <v>228</v>
      </c>
      <c r="C49" s="357"/>
      <c r="D49" s="60">
        <v>930</v>
      </c>
      <c r="E49" s="66">
        <f t="shared" si="10"/>
        <v>956</v>
      </c>
      <c r="F49" s="66">
        <f t="shared" si="11"/>
        <v>1911</v>
      </c>
      <c r="G49" s="66">
        <f t="shared" si="12"/>
        <v>2866</v>
      </c>
    </row>
    <row r="50" spans="1:7" x14ac:dyDescent="0.2">
      <c r="A50" s="355"/>
      <c r="B50" s="353" t="s">
        <v>227</v>
      </c>
      <c r="C50" s="357"/>
      <c r="D50" s="60">
        <v>988</v>
      </c>
      <c r="E50" s="66">
        <f t="shared" si="10"/>
        <v>1015</v>
      </c>
      <c r="F50" s="66">
        <f t="shared" si="11"/>
        <v>2030</v>
      </c>
      <c r="G50" s="66">
        <f t="shared" si="12"/>
        <v>3044</v>
      </c>
    </row>
    <row r="51" spans="1:7" x14ac:dyDescent="0.2">
      <c r="A51" s="356"/>
      <c r="B51" s="353" t="s">
        <v>226</v>
      </c>
      <c r="C51" s="357"/>
      <c r="D51" s="62">
        <v>1044</v>
      </c>
      <c r="E51" s="66">
        <f t="shared" si="10"/>
        <v>1073</v>
      </c>
      <c r="F51" s="66">
        <f t="shared" si="11"/>
        <v>2145</v>
      </c>
      <c r="G51" s="66">
        <f t="shared" si="12"/>
        <v>3217</v>
      </c>
    </row>
    <row r="52" spans="1:7" x14ac:dyDescent="0.2">
      <c r="A52" s="207"/>
      <c r="E52" s="61">
        <f t="shared" ref="E52" si="13">ROUNDDOWN(D52*10.27,1)-ROUNDDOWN(D52*10.27*0.9,1)</f>
        <v>0</v>
      </c>
      <c r="F52" s="62">
        <f t="shared" ref="F52" si="14">ROUNDDOWN(D52*10.27,1)-ROUNDDOWN(D52*10.27*0.8,1)</f>
        <v>0</v>
      </c>
      <c r="G52" s="62">
        <f t="shared" ref="G52" si="15">ROUNDDOWN(D52*10.27,1)-ROUNDDOWN(D52*10.27*0.7,1)</f>
        <v>0</v>
      </c>
    </row>
    <row r="53" spans="1:7" x14ac:dyDescent="0.2">
      <c r="A53" s="358" t="s">
        <v>81</v>
      </c>
      <c r="B53" s="359"/>
      <c r="C53" s="57"/>
      <c r="D53" s="60">
        <v>650</v>
      </c>
      <c r="E53" s="66">
        <f t="shared" si="10"/>
        <v>668</v>
      </c>
      <c r="F53" s="66">
        <f t="shared" ref="F53" si="16">ROUNDDOWN(D53*10.27,0)-ROUNDDOWN(((ROUNDDOWN(D53*10.27,0))*0.8),0)</f>
        <v>1335</v>
      </c>
      <c r="G53" s="66">
        <f t="shared" ref="G53" si="17">ROUNDDOWN(D53*10.27,0)-ROUNDDOWN(((ROUNDDOWN(D53*10.27,0))*0.7),0)</f>
        <v>2003</v>
      </c>
    </row>
    <row r="54" spans="1:7" x14ac:dyDescent="0.2">
      <c r="A54" s="360" t="s">
        <v>82</v>
      </c>
      <c r="B54" s="361"/>
      <c r="C54" s="162"/>
      <c r="D54" s="60">
        <v>908</v>
      </c>
      <c r="E54" s="66">
        <f t="shared" si="10"/>
        <v>933</v>
      </c>
      <c r="F54" s="66">
        <f t="shared" ref="F54:F65" si="18">ROUNDDOWN(D54*10.27,0)-ROUNDDOWN(((ROUNDDOWN(D54*10.27,0))*0.8),0)</f>
        <v>1865</v>
      </c>
      <c r="G54" s="66">
        <f t="shared" ref="G54:G65" si="19">ROUNDDOWN(D54*10.27,0)-ROUNDDOWN(((ROUNDDOWN(D54*10.27,0))*0.7),0)</f>
        <v>2798</v>
      </c>
    </row>
    <row r="55" spans="1:7" x14ac:dyDescent="0.2">
      <c r="A55" s="358" t="s">
        <v>83</v>
      </c>
      <c r="B55" s="359"/>
      <c r="C55" s="57"/>
      <c r="D55" s="60">
        <v>1269</v>
      </c>
      <c r="E55" s="66">
        <f t="shared" si="10"/>
        <v>1304</v>
      </c>
      <c r="F55" s="66">
        <f t="shared" si="18"/>
        <v>2607</v>
      </c>
      <c r="G55" s="66">
        <f t="shared" si="19"/>
        <v>3910</v>
      </c>
    </row>
    <row r="56" spans="1:7" x14ac:dyDescent="0.2">
      <c r="A56" s="189" t="s">
        <v>36</v>
      </c>
      <c r="C56" s="190"/>
      <c r="D56" s="60">
        <v>24</v>
      </c>
      <c r="E56" s="66">
        <f t="shared" si="10"/>
        <v>25</v>
      </c>
      <c r="F56" s="66">
        <f t="shared" si="18"/>
        <v>50</v>
      </c>
      <c r="G56" s="66">
        <f t="shared" si="19"/>
        <v>74</v>
      </c>
    </row>
    <row r="57" spans="1:7" x14ac:dyDescent="0.2">
      <c r="A57" s="188" t="s">
        <v>376</v>
      </c>
      <c r="B57" s="159"/>
      <c r="C57" s="57"/>
      <c r="D57" s="60">
        <v>240</v>
      </c>
      <c r="E57" s="66">
        <f t="shared" si="10"/>
        <v>247</v>
      </c>
      <c r="F57" s="66">
        <f t="shared" si="18"/>
        <v>493</v>
      </c>
      <c r="G57" s="66">
        <f t="shared" si="19"/>
        <v>740</v>
      </c>
    </row>
    <row r="58" spans="1:7" x14ac:dyDescent="0.2">
      <c r="A58" s="189" t="s">
        <v>10</v>
      </c>
      <c r="C58" s="190"/>
      <c r="D58" s="60">
        <v>90</v>
      </c>
      <c r="E58" s="66">
        <f t="shared" si="10"/>
        <v>93</v>
      </c>
      <c r="F58" s="66">
        <f t="shared" si="18"/>
        <v>185</v>
      </c>
      <c r="G58" s="66">
        <f t="shared" si="19"/>
        <v>278</v>
      </c>
    </row>
    <row r="59" spans="1:7" x14ac:dyDescent="0.2">
      <c r="A59" s="188" t="s">
        <v>71</v>
      </c>
      <c r="B59" s="159"/>
      <c r="C59" s="57"/>
      <c r="D59" s="60">
        <v>120</v>
      </c>
      <c r="E59" s="66">
        <f t="shared" si="10"/>
        <v>124</v>
      </c>
      <c r="F59" s="66">
        <f t="shared" si="18"/>
        <v>247</v>
      </c>
      <c r="G59" s="66">
        <f t="shared" si="19"/>
        <v>370</v>
      </c>
    </row>
    <row r="60" spans="1:7" x14ac:dyDescent="0.2">
      <c r="A60" s="189" t="s">
        <v>84</v>
      </c>
      <c r="C60" s="190"/>
      <c r="D60" s="60">
        <v>60</v>
      </c>
      <c r="E60" s="66">
        <f t="shared" si="10"/>
        <v>62</v>
      </c>
      <c r="F60" s="66">
        <f t="shared" si="18"/>
        <v>124</v>
      </c>
      <c r="G60" s="66">
        <f t="shared" si="19"/>
        <v>185</v>
      </c>
    </row>
    <row r="61" spans="1:7" x14ac:dyDescent="0.2">
      <c r="A61" s="209" t="s">
        <v>432</v>
      </c>
      <c r="C61" s="190"/>
      <c r="D61" s="60">
        <v>275</v>
      </c>
      <c r="E61" s="66">
        <f t="shared" si="10"/>
        <v>283</v>
      </c>
      <c r="F61" s="66">
        <f t="shared" si="18"/>
        <v>565</v>
      </c>
      <c r="G61" s="66">
        <f t="shared" si="19"/>
        <v>848</v>
      </c>
    </row>
    <row r="62" spans="1:7" x14ac:dyDescent="0.2">
      <c r="A62" s="188" t="s">
        <v>9</v>
      </c>
      <c r="B62" s="159"/>
      <c r="C62" s="57"/>
      <c r="D62" s="60">
        <v>184</v>
      </c>
      <c r="E62" s="66">
        <f t="shared" si="10"/>
        <v>189</v>
      </c>
      <c r="F62" s="66">
        <f t="shared" si="18"/>
        <v>378</v>
      </c>
      <c r="G62" s="66">
        <f t="shared" si="19"/>
        <v>567</v>
      </c>
    </row>
    <row r="63" spans="1:7" x14ac:dyDescent="0.2">
      <c r="A63" s="189" t="s">
        <v>8</v>
      </c>
      <c r="C63" s="190"/>
      <c r="D63" s="60">
        <v>8</v>
      </c>
      <c r="E63" s="66">
        <f t="shared" si="10"/>
        <v>9</v>
      </c>
      <c r="F63" s="66">
        <f t="shared" si="18"/>
        <v>17</v>
      </c>
      <c r="G63" s="66">
        <f t="shared" si="19"/>
        <v>25</v>
      </c>
    </row>
    <row r="64" spans="1:7" x14ac:dyDescent="0.2">
      <c r="A64" s="188" t="s">
        <v>86</v>
      </c>
      <c r="B64" s="159"/>
      <c r="C64" s="57"/>
      <c r="D64" s="60">
        <v>518</v>
      </c>
      <c r="E64" s="66">
        <f t="shared" si="10"/>
        <v>532</v>
      </c>
      <c r="F64" s="66">
        <f t="shared" si="18"/>
        <v>1064</v>
      </c>
      <c r="G64" s="66">
        <f t="shared" si="19"/>
        <v>1596</v>
      </c>
    </row>
    <row r="65" spans="1:7" x14ac:dyDescent="0.2">
      <c r="A65" s="189" t="s">
        <v>93</v>
      </c>
      <c r="C65" s="190"/>
      <c r="D65" s="60">
        <v>22</v>
      </c>
      <c r="E65" s="66">
        <f t="shared" si="10"/>
        <v>23</v>
      </c>
      <c r="F65" s="66">
        <f t="shared" si="18"/>
        <v>45</v>
      </c>
      <c r="G65" s="66">
        <f t="shared" si="19"/>
        <v>68</v>
      </c>
    </row>
    <row r="66" spans="1:7" x14ac:dyDescent="0.2">
      <c r="A66" s="188" t="s">
        <v>169</v>
      </c>
      <c r="B66" s="159"/>
      <c r="C66" s="57"/>
      <c r="E66" s="172"/>
      <c r="F66" s="172"/>
      <c r="G66" s="208"/>
    </row>
    <row r="67" spans="1:7" x14ac:dyDescent="0.2">
      <c r="A67" s="191" t="s">
        <v>168</v>
      </c>
      <c r="B67" s="148"/>
      <c r="C67" s="192"/>
      <c r="D67" s="148"/>
      <c r="E67" s="210"/>
      <c r="F67" s="210"/>
      <c r="G67" s="211"/>
    </row>
    <row r="68" spans="1:7" x14ac:dyDescent="0.2">
      <c r="A68" s="173"/>
      <c r="E68" s="172"/>
      <c r="F68" s="172"/>
      <c r="G68" s="172"/>
    </row>
    <row r="69" spans="1:7" x14ac:dyDescent="0.2">
      <c r="A69" s="53" t="s">
        <v>239</v>
      </c>
    </row>
    <row r="70" spans="1:7" x14ac:dyDescent="0.2">
      <c r="A70" s="347" t="s">
        <v>238</v>
      </c>
      <c r="B70" s="348" t="s">
        <v>280</v>
      </c>
      <c r="C70" s="349"/>
      <c r="D70" s="66">
        <v>2053</v>
      </c>
      <c r="E70" s="66">
        <f>ROUNDDOWN($D$70*10.33,0)-ROUNDDOWN(((ROUNDDOWN($D$70*10.33,0))*0.9),0)</f>
        <v>2121</v>
      </c>
      <c r="F70" s="66">
        <f>ROUNDDOWN($D$70*10.33,0)-ROUNDDOWN(((ROUNDDOWN($D$70*10.33,0))*0.8),0)</f>
        <v>4242</v>
      </c>
      <c r="G70" s="66">
        <f>ROUNDDOWN($D$70*10.33,0)-ROUNDDOWN(((ROUNDDOWN($D$70*10.33,0))*0.7),0)</f>
        <v>6363</v>
      </c>
    </row>
    <row r="71" spans="1:7" x14ac:dyDescent="0.2">
      <c r="A71" s="347"/>
      <c r="B71" s="348" t="s">
        <v>281</v>
      </c>
      <c r="C71" s="349"/>
      <c r="D71" s="66">
        <v>3999</v>
      </c>
      <c r="E71" s="66">
        <f t="shared" ref="E71" si="20">ROUNDDOWN(D71*10.33,0)-ROUNDDOWN(((ROUNDDOWN(D71*10.33,0))*0.9),0)</f>
        <v>4131</v>
      </c>
      <c r="F71" s="66">
        <f>ROUNDDOWN(D71*10.33,0)-ROUNDDOWN(((ROUNDDOWN(D71*10.33,0))*0.8),0)</f>
        <v>8262</v>
      </c>
      <c r="G71" s="66">
        <f>ROUNDDOWN(D71*10.33,0)-ROUNDDOWN(((ROUNDDOWN(D71*10.33,0))*0.7),0)</f>
        <v>12393</v>
      </c>
    </row>
    <row r="72" spans="1:7" ht="19.5" customHeight="1" x14ac:dyDescent="0.2">
      <c r="A72" s="347"/>
      <c r="B72" s="350" t="s">
        <v>230</v>
      </c>
      <c r="C72" s="351"/>
      <c r="D72" s="64">
        <v>710</v>
      </c>
      <c r="E72" s="66">
        <f t="shared" ref="E72" si="21">ROUNDDOWN(D72*10.33,0)-ROUNDDOWN(((ROUNDDOWN(D72*10.33,0))*0.9),0)</f>
        <v>734</v>
      </c>
      <c r="F72" s="66">
        <f t="shared" ref="F72:F79" si="22">ROUNDDOWN(D72*10.33,0)-ROUNDDOWN(((ROUNDDOWN(D72*10.33,0))*0.8),0)</f>
        <v>1467</v>
      </c>
      <c r="G72" s="66">
        <f t="shared" ref="G72:G79" si="23">ROUNDDOWN(D72*10.33,0)-ROUNDDOWN(((ROUNDDOWN(D72*10.33,0))*0.7),0)</f>
        <v>2201</v>
      </c>
    </row>
    <row r="73" spans="1:7" x14ac:dyDescent="0.2">
      <c r="A73" s="347"/>
      <c r="B73" s="352" t="s">
        <v>229</v>
      </c>
      <c r="C73" s="353"/>
      <c r="D73" s="60">
        <v>844</v>
      </c>
      <c r="E73" s="66">
        <f t="shared" ref="E73" si="24">ROUNDDOWN(D73*10.33,0)-ROUNDDOWN(((ROUNDDOWN(D73*10.33,0))*0.9),0)</f>
        <v>872</v>
      </c>
      <c r="F73" s="66">
        <f t="shared" si="22"/>
        <v>1744</v>
      </c>
      <c r="G73" s="66">
        <f t="shared" si="23"/>
        <v>2616</v>
      </c>
    </row>
    <row r="74" spans="1:7" x14ac:dyDescent="0.2">
      <c r="A74" s="347"/>
      <c r="B74" s="352" t="s">
        <v>228</v>
      </c>
      <c r="C74" s="353"/>
      <c r="D74" s="60">
        <v>974</v>
      </c>
      <c r="E74" s="66">
        <f t="shared" ref="E74" si="25">ROUNDDOWN(D74*10.33,0)-ROUNDDOWN(((ROUNDDOWN(D74*10.33,0))*0.9),0)</f>
        <v>1007</v>
      </c>
      <c r="F74" s="66">
        <f t="shared" si="22"/>
        <v>2013</v>
      </c>
      <c r="G74" s="66">
        <f t="shared" si="23"/>
        <v>3019</v>
      </c>
    </row>
    <row r="75" spans="1:7" x14ac:dyDescent="0.2">
      <c r="A75" s="347"/>
      <c r="B75" s="352" t="s">
        <v>227</v>
      </c>
      <c r="C75" s="353"/>
      <c r="D75" s="62">
        <v>1129</v>
      </c>
      <c r="E75" s="66">
        <f t="shared" ref="E75" si="26">ROUNDDOWN(D75*10.33,0)-ROUNDDOWN(((ROUNDDOWN(D75*10.33,0))*0.9),0)</f>
        <v>1167</v>
      </c>
      <c r="F75" s="66">
        <f t="shared" si="22"/>
        <v>2333</v>
      </c>
      <c r="G75" s="66">
        <f t="shared" si="23"/>
        <v>3499</v>
      </c>
    </row>
    <row r="76" spans="1:7" x14ac:dyDescent="0.2">
      <c r="A76" s="347"/>
      <c r="B76" s="352" t="s">
        <v>226</v>
      </c>
      <c r="C76" s="353"/>
      <c r="D76" s="62">
        <v>1281</v>
      </c>
      <c r="E76" s="66">
        <f t="shared" ref="E76:E80" si="27">ROUNDDOWN(D76*10.33,0)-ROUNDDOWN(((ROUNDDOWN(D76*10.33,0))*0.9),0)</f>
        <v>1324</v>
      </c>
      <c r="F76" s="66">
        <f t="shared" si="22"/>
        <v>2647</v>
      </c>
      <c r="G76" s="66">
        <f t="shared" si="23"/>
        <v>3970</v>
      </c>
    </row>
    <row r="77" spans="1:7" x14ac:dyDescent="0.2">
      <c r="D77" s="53">
        <v>20</v>
      </c>
      <c r="E77" s="53">
        <f t="shared" si="27"/>
        <v>21</v>
      </c>
      <c r="F77" s="53">
        <f t="shared" si="22"/>
        <v>42</v>
      </c>
      <c r="G77" s="53">
        <f t="shared" si="23"/>
        <v>62</v>
      </c>
    </row>
    <row r="78" spans="1:7" x14ac:dyDescent="0.2">
      <c r="D78" s="53">
        <v>40</v>
      </c>
      <c r="E78" s="53">
        <f t="shared" si="27"/>
        <v>42</v>
      </c>
      <c r="F78" s="53">
        <f t="shared" si="22"/>
        <v>83</v>
      </c>
      <c r="G78" s="53">
        <f t="shared" si="23"/>
        <v>124</v>
      </c>
    </row>
    <row r="79" spans="1:7" x14ac:dyDescent="0.2">
      <c r="D79" s="53">
        <v>225</v>
      </c>
      <c r="E79" s="53">
        <f t="shared" si="27"/>
        <v>233</v>
      </c>
      <c r="F79" s="53">
        <f t="shared" si="22"/>
        <v>465</v>
      </c>
      <c r="G79" s="53">
        <f t="shared" si="23"/>
        <v>698</v>
      </c>
    </row>
    <row r="80" spans="1:7" x14ac:dyDescent="0.2">
      <c r="A80" s="344" t="s">
        <v>367</v>
      </c>
      <c r="B80" s="345"/>
      <c r="C80" s="346"/>
      <c r="D80" s="60">
        <v>593</v>
      </c>
      <c r="E80" s="66">
        <f t="shared" si="27"/>
        <v>613</v>
      </c>
      <c r="F80" s="66">
        <f t="shared" ref="F80" si="28">ROUNDDOWN(D80*10.33,0)-ROUNDDOWN(((ROUNDDOWN(D80*10.33,0))*0.8),0)</f>
        <v>1225</v>
      </c>
      <c r="G80" s="66">
        <f t="shared" ref="G80" si="29">ROUNDDOWN(D80*10.33,0)-ROUNDDOWN(((ROUNDDOWN(D80*10.33,0))*0.7),0)</f>
        <v>1838</v>
      </c>
    </row>
    <row r="81" spans="1:7" x14ac:dyDescent="0.2">
      <c r="A81" s="344" t="s">
        <v>368</v>
      </c>
      <c r="B81" s="345"/>
      <c r="C81" s="346"/>
      <c r="D81" s="60">
        <v>273</v>
      </c>
      <c r="E81" s="66">
        <f t="shared" ref="E81" si="30">ROUNDDOWN(D81*10.33,0)-ROUNDDOWN(((ROUNDDOWN(D81*10.33,0))*0.9),0)</f>
        <v>282</v>
      </c>
      <c r="F81" s="66">
        <f t="shared" ref="F81:F101" si="31">ROUNDDOWN(D81*10.33,0)-ROUNDDOWN(((ROUNDDOWN(D81*10.33,0))*0.8),0)</f>
        <v>564</v>
      </c>
      <c r="G81" s="66">
        <f t="shared" ref="G81:G101" si="32">ROUNDDOWN(D81*10.33,0)-ROUNDDOWN(((ROUNDDOWN(D81*10.33,0))*0.7),0)</f>
        <v>846</v>
      </c>
    </row>
    <row r="82" spans="1:7" x14ac:dyDescent="0.2">
      <c r="A82" s="174" t="s">
        <v>352</v>
      </c>
      <c r="B82" s="176"/>
      <c r="C82" s="177"/>
      <c r="D82" s="60">
        <v>150</v>
      </c>
      <c r="E82" s="66">
        <f t="shared" ref="E82" si="33">ROUNDDOWN(D82*10.33,0)-ROUNDDOWN(((ROUNDDOWN(D82*10.33,0))*0.9),0)</f>
        <v>155</v>
      </c>
      <c r="F82" s="66">
        <f t="shared" si="31"/>
        <v>310</v>
      </c>
      <c r="G82" s="66">
        <f t="shared" si="32"/>
        <v>465</v>
      </c>
    </row>
    <row r="83" spans="1:7" x14ac:dyDescent="0.2">
      <c r="A83" s="175" t="s">
        <v>353</v>
      </c>
      <c r="B83" s="176"/>
      <c r="C83" s="177"/>
      <c r="D83" s="64">
        <v>40</v>
      </c>
      <c r="E83" s="66">
        <f t="shared" ref="E83" si="34">ROUNDDOWN(D83*10.33,0)-ROUNDDOWN(((ROUNDDOWN(D83*10.33,0))*0.9),0)</f>
        <v>42</v>
      </c>
      <c r="F83" s="66">
        <f t="shared" si="31"/>
        <v>83</v>
      </c>
      <c r="G83" s="66">
        <f t="shared" si="32"/>
        <v>124</v>
      </c>
    </row>
    <row r="84" spans="1:7" x14ac:dyDescent="0.2">
      <c r="A84" s="181" t="s">
        <v>369</v>
      </c>
      <c r="B84" s="182"/>
      <c r="C84" s="182"/>
      <c r="D84" s="60">
        <v>110</v>
      </c>
      <c r="E84" s="66">
        <f t="shared" ref="E84" si="35">ROUNDDOWN(D84*10.33,0)-ROUNDDOWN(((ROUNDDOWN(D84*10.33,0))*0.9),0)</f>
        <v>114</v>
      </c>
      <c r="F84" s="66">
        <f t="shared" si="31"/>
        <v>228</v>
      </c>
      <c r="G84" s="66">
        <f t="shared" si="32"/>
        <v>341</v>
      </c>
    </row>
    <row r="85" spans="1:7" x14ac:dyDescent="0.2">
      <c r="A85" s="181" t="s">
        <v>370</v>
      </c>
      <c r="B85" s="182"/>
      <c r="C85" s="183"/>
      <c r="D85" s="60">
        <v>240</v>
      </c>
      <c r="E85" s="66">
        <f t="shared" ref="E85" si="36">ROUNDDOWN(D85*10.33,0)-ROUNDDOWN(((ROUNDDOWN(D85*10.33,0))*0.9),0)</f>
        <v>248</v>
      </c>
      <c r="F85" s="66">
        <f t="shared" si="31"/>
        <v>496</v>
      </c>
      <c r="G85" s="66">
        <f t="shared" si="32"/>
        <v>744</v>
      </c>
    </row>
    <row r="86" spans="1:7" x14ac:dyDescent="0.2">
      <c r="A86" s="181" t="s">
        <v>370</v>
      </c>
      <c r="B86" s="182"/>
      <c r="C86" s="182"/>
      <c r="D86" s="60">
        <v>1920</v>
      </c>
      <c r="E86" s="66">
        <f t="shared" ref="E86" si="37">ROUNDDOWN(D86*10.33,0)-ROUNDDOWN(((ROUNDDOWN(D86*10.33,0))*0.9),0)</f>
        <v>1984</v>
      </c>
      <c r="F86" s="66">
        <f t="shared" si="31"/>
        <v>3967</v>
      </c>
      <c r="G86" s="66">
        <f t="shared" si="32"/>
        <v>5950</v>
      </c>
    </row>
    <row r="87" spans="1:7" x14ac:dyDescent="0.2">
      <c r="A87" s="184" t="s">
        <v>88</v>
      </c>
      <c r="B87" s="182"/>
      <c r="C87" s="183"/>
      <c r="D87" s="60">
        <v>200</v>
      </c>
      <c r="E87" s="66">
        <f t="shared" ref="E87" si="38">ROUNDDOWN(D87*10.33,0)-ROUNDDOWN(((ROUNDDOWN(D87*10.33,0))*0.9),0)</f>
        <v>207</v>
      </c>
      <c r="F87" s="66">
        <f t="shared" si="31"/>
        <v>414</v>
      </c>
      <c r="G87" s="66">
        <f t="shared" si="32"/>
        <v>620</v>
      </c>
    </row>
    <row r="88" spans="1:7" x14ac:dyDescent="0.2">
      <c r="A88" s="193"/>
      <c r="B88" s="159"/>
      <c r="C88" s="57"/>
      <c r="D88" s="53">
        <v>18</v>
      </c>
      <c r="E88" s="66">
        <f t="shared" ref="E88" si="39">ROUNDDOWN(D88*10.33,0)-ROUNDDOWN(((ROUNDDOWN(D88*10.33,0))*0.9),0)</f>
        <v>19</v>
      </c>
      <c r="F88" s="66">
        <f t="shared" si="31"/>
        <v>37</v>
      </c>
      <c r="G88" s="66">
        <f t="shared" si="32"/>
        <v>56</v>
      </c>
    </row>
    <row r="89" spans="1:7" x14ac:dyDescent="0.2">
      <c r="A89" s="193" t="s">
        <v>373</v>
      </c>
      <c r="B89" s="159"/>
      <c r="C89" s="159"/>
      <c r="D89" s="60">
        <v>40</v>
      </c>
      <c r="E89" s="66">
        <f t="shared" ref="E89" si="40">ROUNDDOWN(D89*10.33,0)-ROUNDDOWN(((ROUNDDOWN(D89*10.33,0))*0.9),0)</f>
        <v>42</v>
      </c>
      <c r="F89" s="66">
        <f t="shared" si="31"/>
        <v>83</v>
      </c>
      <c r="G89" s="66">
        <f t="shared" si="32"/>
        <v>124</v>
      </c>
    </row>
    <row r="90" spans="1:7" x14ac:dyDescent="0.2">
      <c r="A90" s="10" t="s">
        <v>371</v>
      </c>
      <c r="D90" s="60">
        <v>5</v>
      </c>
      <c r="E90" s="66">
        <f t="shared" ref="E90" si="41">ROUNDDOWN(D90*10.33,0)-ROUNDDOWN(((ROUNDDOWN(D90*10.33,0))*0.9),0)</f>
        <v>6</v>
      </c>
      <c r="F90" s="66">
        <f t="shared" si="31"/>
        <v>11</v>
      </c>
      <c r="G90" s="66">
        <f t="shared" si="32"/>
        <v>16</v>
      </c>
    </row>
    <row r="91" spans="1:7" x14ac:dyDescent="0.2">
      <c r="A91" s="184" t="s">
        <v>352</v>
      </c>
      <c r="B91" s="159"/>
      <c r="C91" s="159"/>
      <c r="D91" s="60">
        <v>150</v>
      </c>
      <c r="E91" s="66">
        <f t="shared" ref="E91" si="42">ROUNDDOWN(D91*10.33,0)-ROUNDDOWN(((ROUNDDOWN(D91*10.33,0))*0.9),0)</f>
        <v>155</v>
      </c>
      <c r="F91" s="66">
        <f t="shared" si="31"/>
        <v>310</v>
      </c>
      <c r="G91" s="66">
        <f t="shared" si="32"/>
        <v>465</v>
      </c>
    </row>
    <row r="92" spans="1:7" x14ac:dyDescent="0.2">
      <c r="A92" s="10" t="s">
        <v>133</v>
      </c>
      <c r="D92" s="60">
        <v>100</v>
      </c>
      <c r="E92" s="66">
        <f t="shared" ref="E92" si="43">ROUNDDOWN(D92*10.33,0)-ROUNDDOWN(((ROUNDDOWN(D92*10.33,0))*0.9),0)</f>
        <v>104</v>
      </c>
      <c r="F92" s="66">
        <f t="shared" si="31"/>
        <v>207</v>
      </c>
      <c r="G92" s="66">
        <f t="shared" si="32"/>
        <v>310</v>
      </c>
    </row>
    <row r="93" spans="1:7" x14ac:dyDescent="0.2">
      <c r="A93" s="184" t="s">
        <v>63</v>
      </c>
      <c r="B93" s="159"/>
      <c r="C93" s="159"/>
      <c r="D93" s="60">
        <v>20</v>
      </c>
      <c r="E93" s="66">
        <f t="shared" ref="E93" si="44">ROUNDDOWN(D93*10.33,0)-ROUNDDOWN(((ROUNDDOWN(D93*10.33,0))*0.9),0)</f>
        <v>21</v>
      </c>
      <c r="F93" s="66">
        <f t="shared" si="31"/>
        <v>42</v>
      </c>
      <c r="G93" s="66">
        <f t="shared" si="32"/>
        <v>62</v>
      </c>
    </row>
    <row r="94" spans="1:7" x14ac:dyDescent="0.2">
      <c r="A94" s="184" t="s">
        <v>538</v>
      </c>
      <c r="B94" s="159"/>
      <c r="C94" s="57"/>
      <c r="D94" s="60">
        <v>24</v>
      </c>
      <c r="E94" s="66">
        <f t="shared" ref="E94" si="45">ROUNDDOWN(D94*10.33,0)-ROUNDDOWN(((ROUNDDOWN(D94*10.33,0))*0.9),0)</f>
        <v>25</v>
      </c>
      <c r="F94" s="66">
        <f t="shared" ref="F94" si="46">ROUNDDOWN(D94*10.33,0)-ROUNDDOWN(((ROUNDDOWN(D94*10.33,0))*0.8),0)</f>
        <v>50</v>
      </c>
      <c r="G94" s="66">
        <f t="shared" ref="G94" si="47">ROUNDDOWN(D94*10.33,0)-ROUNDDOWN(((ROUNDDOWN(D94*10.33,0))*0.7),0)</f>
        <v>75</v>
      </c>
    </row>
    <row r="95" spans="1:7" x14ac:dyDescent="0.2">
      <c r="A95" s="184" t="s">
        <v>372</v>
      </c>
      <c r="B95" s="159"/>
      <c r="C95" s="57"/>
      <c r="D95" s="60">
        <v>40</v>
      </c>
      <c r="E95" s="66">
        <f t="shared" ref="E95" si="48">ROUNDDOWN(D95*10.33,0)-ROUNDDOWN(((ROUNDDOWN(D95*10.33,0))*0.9),0)</f>
        <v>42</v>
      </c>
      <c r="F95" s="66">
        <f>ROUNDDOWN(D95*10.33,0)-ROUNDDOWN(((ROUNDDOWN(D95*10.33,0))*0.8),0)</f>
        <v>83</v>
      </c>
      <c r="G95" s="66">
        <f t="shared" si="32"/>
        <v>124</v>
      </c>
    </row>
    <row r="96" spans="1:7" x14ac:dyDescent="0.2">
      <c r="A96" s="10" t="s">
        <v>558</v>
      </c>
      <c r="D96" s="60">
        <v>120</v>
      </c>
      <c r="E96" s="66">
        <v>124</v>
      </c>
      <c r="F96" s="66">
        <v>248</v>
      </c>
      <c r="G96" s="66">
        <v>372</v>
      </c>
    </row>
    <row r="97" spans="1:7" ht="18" customHeight="1" x14ac:dyDescent="0.2">
      <c r="A97" s="184" t="s">
        <v>440</v>
      </c>
      <c r="B97" s="159"/>
      <c r="C97" s="159"/>
      <c r="D97" s="60">
        <v>12</v>
      </c>
      <c r="E97" s="66">
        <f t="shared" ref="E97" si="49">ROUNDDOWN(D97*10.33,0)-ROUNDDOWN(((ROUNDDOWN(D97*10.33,0))*0.9),0)</f>
        <v>13</v>
      </c>
      <c r="F97" s="66">
        <f t="shared" si="31"/>
        <v>25</v>
      </c>
      <c r="G97" s="66">
        <f t="shared" si="32"/>
        <v>37</v>
      </c>
    </row>
    <row r="98" spans="1:7" x14ac:dyDescent="0.2">
      <c r="A98" s="10" t="s">
        <v>134</v>
      </c>
      <c r="D98" s="60">
        <v>-47</v>
      </c>
      <c r="E98" s="66">
        <f t="shared" ref="E98" si="50">ROUNDDOWN(D98*10.33,0)-ROUNDDOWN(((ROUNDDOWN(D98*10.33,0))*0.9),0)</f>
        <v>-49</v>
      </c>
      <c r="F98" s="66">
        <f t="shared" si="31"/>
        <v>-97</v>
      </c>
      <c r="G98" s="66">
        <f t="shared" si="32"/>
        <v>-146</v>
      </c>
    </row>
    <row r="99" spans="1:7" x14ac:dyDescent="0.2">
      <c r="A99" s="184" t="s">
        <v>374</v>
      </c>
      <c r="B99" s="159"/>
      <c r="C99" s="159"/>
      <c r="D99" s="60">
        <v>22</v>
      </c>
      <c r="E99" s="66">
        <f t="shared" ref="E99" si="51">ROUNDDOWN(D99*10.33,0)-ROUNDDOWN(((ROUNDDOWN(D99*10.33,0))*0.9),0)</f>
        <v>23</v>
      </c>
      <c r="F99" s="66">
        <f t="shared" si="31"/>
        <v>46</v>
      </c>
      <c r="G99" s="66">
        <f t="shared" si="32"/>
        <v>69</v>
      </c>
    </row>
    <row r="100" spans="1:7" x14ac:dyDescent="0.2">
      <c r="A100" s="184" t="s">
        <v>441</v>
      </c>
      <c r="D100" s="60">
        <v>88</v>
      </c>
      <c r="E100" s="66">
        <f t="shared" ref="E100" si="52">ROUNDDOWN(D100*10.33,0)-ROUNDDOWN(((ROUNDDOWN(D100*10.33,0))*0.9),0)</f>
        <v>91</v>
      </c>
      <c r="F100" s="66">
        <f t="shared" si="31"/>
        <v>182</v>
      </c>
      <c r="G100" s="66">
        <f t="shared" si="32"/>
        <v>273</v>
      </c>
    </row>
    <row r="101" spans="1:7" x14ac:dyDescent="0.2">
      <c r="A101" s="184" t="s">
        <v>375</v>
      </c>
      <c r="B101" s="159"/>
      <c r="C101" s="159"/>
      <c r="D101" s="60">
        <v>176</v>
      </c>
      <c r="E101" s="66">
        <f t="shared" ref="E101" si="53">ROUNDDOWN(D101*10.33,0)-ROUNDDOWN(((ROUNDDOWN(D101*10.33,0))*0.9),0)</f>
        <v>182</v>
      </c>
      <c r="F101" s="66">
        <f t="shared" si="31"/>
        <v>364</v>
      </c>
      <c r="G101" s="66">
        <f t="shared" si="32"/>
        <v>546</v>
      </c>
    </row>
  </sheetData>
  <mergeCells count="41">
    <mergeCell ref="A81:C81"/>
    <mergeCell ref="A53:B53"/>
    <mergeCell ref="A54:B54"/>
    <mergeCell ref="A55:B55"/>
    <mergeCell ref="A3:A7"/>
    <mergeCell ref="B3:C3"/>
    <mergeCell ref="B4:C4"/>
    <mergeCell ref="B5:C5"/>
    <mergeCell ref="B6:C6"/>
    <mergeCell ref="B7:C7"/>
    <mergeCell ref="A8:A12"/>
    <mergeCell ref="B8:C8"/>
    <mergeCell ref="B9:C9"/>
    <mergeCell ref="B10:C10"/>
    <mergeCell ref="B11:C11"/>
    <mergeCell ref="B12:C12"/>
    <mergeCell ref="A38:A44"/>
    <mergeCell ref="B38:C38"/>
    <mergeCell ref="B39:C39"/>
    <mergeCell ref="B40:C40"/>
    <mergeCell ref="B41:C41"/>
    <mergeCell ref="B42:C42"/>
    <mergeCell ref="B43:C43"/>
    <mergeCell ref="B44:C44"/>
    <mergeCell ref="A45:A51"/>
    <mergeCell ref="B45:C45"/>
    <mergeCell ref="B46:C46"/>
    <mergeCell ref="B47:C47"/>
    <mergeCell ref="B48:C48"/>
    <mergeCell ref="B49:C49"/>
    <mergeCell ref="B50:C50"/>
    <mergeCell ref="B51:C51"/>
    <mergeCell ref="A80:C80"/>
    <mergeCell ref="A70:A76"/>
    <mergeCell ref="B70:C70"/>
    <mergeCell ref="B71:C71"/>
    <mergeCell ref="B72:C72"/>
    <mergeCell ref="B73:C73"/>
    <mergeCell ref="B74:C74"/>
    <mergeCell ref="B75:C75"/>
    <mergeCell ref="B76:C76"/>
  </mergeCells>
  <phoneticPr fontId="3"/>
  <pageMargins left="0.7" right="0.7" top="0.75" bottom="0.75" header="0.3" footer="0.3"/>
  <pageSetup paperSize="9" orientation="portrait" horizontalDpi="4294967293" verticalDpi="0" r:id="rId1"/>
  <rowBreaks count="2" manualBreakCount="2">
    <brk id="36" max="16383" man="1"/>
    <brk id="6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364E9-CAC6-4414-B6AC-0E6E8B7913C2}">
  <sheetPr>
    <tabColor theme="5" tint="-0.249977111117893"/>
    <pageSetUpPr fitToPage="1"/>
  </sheetPr>
  <dimension ref="A1:H44"/>
  <sheetViews>
    <sheetView topLeftCell="A11" zoomScale="130" zoomScaleNormal="130" workbookViewId="0">
      <selection activeCell="L7" sqref="L7"/>
    </sheetView>
  </sheetViews>
  <sheetFormatPr defaultColWidth="9" defaultRowHeight="18" x14ac:dyDescent="0.2"/>
  <cols>
    <col min="1" max="1" width="3.21875" style="5" customWidth="1"/>
    <col min="2" max="2" width="50.6640625" style="5" customWidth="1"/>
    <col min="3" max="5" width="9.44140625" style="13" customWidth="1"/>
    <col min="6" max="7" width="9.44140625" style="5" customWidth="1"/>
    <col min="8" max="8" width="9.5546875" style="5" customWidth="1"/>
    <col min="9" max="16384" width="9" style="5"/>
  </cols>
  <sheetData>
    <row r="1" spans="1:8" ht="31.95" customHeight="1" x14ac:dyDescent="0.55000000000000004">
      <c r="A1" s="1" t="s">
        <v>542</v>
      </c>
      <c r="B1" s="2"/>
      <c r="C1" s="12"/>
      <c r="D1" s="12"/>
      <c r="E1" s="12"/>
      <c r="F1" s="3"/>
      <c r="G1" s="3"/>
      <c r="H1" s="4"/>
    </row>
    <row r="2" spans="1:8" ht="24.75" customHeight="1" x14ac:dyDescent="0.2">
      <c r="A2" s="6"/>
      <c r="B2" s="1"/>
      <c r="D2" s="14"/>
      <c r="E2" s="14"/>
      <c r="F2" s="7" t="s">
        <v>562</v>
      </c>
      <c r="G2" s="7"/>
      <c r="H2" s="8"/>
    </row>
    <row r="3" spans="1:8" ht="8.25" customHeight="1" thickBot="1" x14ac:dyDescent="0.25">
      <c r="A3" s="6"/>
      <c r="B3" s="6"/>
      <c r="C3" s="15"/>
      <c r="D3" s="15"/>
      <c r="E3" s="15"/>
      <c r="F3" s="8"/>
      <c r="G3" s="8"/>
      <c r="H3" s="8"/>
    </row>
    <row r="4" spans="1:8" ht="21" customHeight="1" x14ac:dyDescent="0.2">
      <c r="A4" s="466"/>
      <c r="B4" s="467"/>
      <c r="C4" s="470" t="s">
        <v>66</v>
      </c>
      <c r="D4" s="471"/>
      <c r="E4" s="471"/>
      <c r="F4" s="472" t="s">
        <v>67</v>
      </c>
      <c r="G4" s="473"/>
      <c r="H4" s="474"/>
    </row>
    <row r="5" spans="1:8" ht="21" customHeight="1" x14ac:dyDescent="0.2">
      <c r="A5" s="468"/>
      <c r="B5" s="469"/>
      <c r="C5" s="20" t="s">
        <v>124</v>
      </c>
      <c r="D5" s="19" t="s">
        <v>125</v>
      </c>
      <c r="E5" s="186" t="s">
        <v>126</v>
      </c>
      <c r="F5" s="254" t="s">
        <v>124</v>
      </c>
      <c r="G5" s="19" t="s">
        <v>125</v>
      </c>
      <c r="H5" s="255" t="s">
        <v>126</v>
      </c>
    </row>
    <row r="6" spans="1:8" ht="21" customHeight="1" x14ac:dyDescent="0.2">
      <c r="A6" s="475" t="s">
        <v>23</v>
      </c>
      <c r="B6" s="476"/>
      <c r="C6" s="91" t="s">
        <v>21</v>
      </c>
      <c r="D6" s="157"/>
      <c r="E6" s="157"/>
      <c r="F6" s="256" t="s">
        <v>391</v>
      </c>
      <c r="G6" s="92" t="s">
        <v>354</v>
      </c>
      <c r="H6" s="257" t="s">
        <v>445</v>
      </c>
    </row>
    <row r="7" spans="1:8" ht="21" customHeight="1" x14ac:dyDescent="0.2">
      <c r="A7" s="477" t="s">
        <v>28</v>
      </c>
      <c r="B7" s="478"/>
      <c r="C7" s="156" t="s">
        <v>21</v>
      </c>
      <c r="D7" s="88"/>
      <c r="E7" s="22"/>
      <c r="F7" s="258" t="s">
        <v>355</v>
      </c>
      <c r="G7" s="88" t="s">
        <v>356</v>
      </c>
      <c r="H7" s="259" t="s">
        <v>357</v>
      </c>
    </row>
    <row r="8" spans="1:8" ht="21" customHeight="1" x14ac:dyDescent="0.2">
      <c r="A8" s="460" t="s">
        <v>90</v>
      </c>
      <c r="B8" s="461"/>
      <c r="C8" s="24" t="s">
        <v>358</v>
      </c>
      <c r="D8" s="17" t="s">
        <v>359</v>
      </c>
      <c r="E8" s="25" t="s">
        <v>446</v>
      </c>
      <c r="F8" s="258" t="s">
        <v>21</v>
      </c>
      <c r="G8" s="88" t="s">
        <v>21</v>
      </c>
      <c r="H8" s="260" t="s">
        <v>21</v>
      </c>
    </row>
    <row r="9" spans="1:8" ht="21" customHeight="1" x14ac:dyDescent="0.2">
      <c r="A9" s="460" t="s">
        <v>24</v>
      </c>
      <c r="B9" s="461"/>
      <c r="C9" s="24" t="s">
        <v>360</v>
      </c>
      <c r="D9" s="17" t="s">
        <v>361</v>
      </c>
      <c r="E9" s="25" t="s">
        <v>362</v>
      </c>
      <c r="F9" s="258" t="s">
        <v>21</v>
      </c>
      <c r="G9" s="88" t="s">
        <v>21</v>
      </c>
      <c r="H9" s="260" t="s">
        <v>21</v>
      </c>
    </row>
    <row r="10" spans="1:8" ht="21" customHeight="1" x14ac:dyDescent="0.2">
      <c r="A10" s="460" t="s">
        <v>25</v>
      </c>
      <c r="B10" s="461"/>
      <c r="C10" s="24" t="s">
        <v>447</v>
      </c>
      <c r="D10" s="17" t="s">
        <v>448</v>
      </c>
      <c r="E10" s="25" t="s">
        <v>363</v>
      </c>
      <c r="F10" s="258" t="s">
        <v>21</v>
      </c>
      <c r="G10" s="88" t="s">
        <v>21</v>
      </c>
      <c r="H10" s="260" t="s">
        <v>21</v>
      </c>
    </row>
    <row r="11" spans="1:8" ht="21" customHeight="1" x14ac:dyDescent="0.2">
      <c r="A11" s="460" t="s">
        <v>26</v>
      </c>
      <c r="B11" s="461"/>
      <c r="C11" s="24" t="s">
        <v>449</v>
      </c>
      <c r="D11" s="17" t="s">
        <v>442</v>
      </c>
      <c r="E11" s="25" t="s">
        <v>364</v>
      </c>
      <c r="F11" s="258" t="s">
        <v>21</v>
      </c>
      <c r="G11" s="88" t="s">
        <v>21</v>
      </c>
      <c r="H11" s="260" t="s">
        <v>21</v>
      </c>
    </row>
    <row r="12" spans="1:8" ht="21" customHeight="1" x14ac:dyDescent="0.2">
      <c r="A12" s="462" t="s">
        <v>27</v>
      </c>
      <c r="B12" s="463"/>
      <c r="C12" s="95" t="s">
        <v>450</v>
      </c>
      <c r="D12" s="77" t="s">
        <v>443</v>
      </c>
      <c r="E12" s="96" t="s">
        <v>365</v>
      </c>
      <c r="F12" s="261" t="s">
        <v>21</v>
      </c>
      <c r="G12" s="97" t="s">
        <v>21</v>
      </c>
      <c r="H12" s="262" t="s">
        <v>21</v>
      </c>
    </row>
    <row r="13" spans="1:8" ht="21" customHeight="1" x14ac:dyDescent="0.2">
      <c r="A13" s="215"/>
      <c r="B13" s="231" t="s">
        <v>465</v>
      </c>
      <c r="C13" s="214" t="s">
        <v>21</v>
      </c>
      <c r="D13" s="103" t="s">
        <v>21</v>
      </c>
      <c r="E13" s="82" t="s">
        <v>21</v>
      </c>
      <c r="F13" s="263" t="s">
        <v>515</v>
      </c>
      <c r="G13" s="17" t="s">
        <v>516</v>
      </c>
      <c r="H13" s="264" t="s">
        <v>517</v>
      </c>
    </row>
    <row r="14" spans="1:8" ht="21" customHeight="1" x14ac:dyDescent="0.2">
      <c r="A14" s="215"/>
      <c r="B14" s="232" t="s">
        <v>466</v>
      </c>
      <c r="C14" s="104" t="s">
        <v>21</v>
      </c>
      <c r="D14" s="88" t="s">
        <v>21</v>
      </c>
      <c r="E14" s="105" t="s">
        <v>21</v>
      </c>
      <c r="F14" s="263" t="s">
        <v>516</v>
      </c>
      <c r="G14" s="17" t="s">
        <v>518</v>
      </c>
      <c r="H14" s="264" t="s">
        <v>519</v>
      </c>
    </row>
    <row r="15" spans="1:8" ht="21" customHeight="1" x14ac:dyDescent="0.2">
      <c r="A15" s="215"/>
      <c r="B15" s="232" t="s">
        <v>467</v>
      </c>
      <c r="C15" s="104" t="s">
        <v>21</v>
      </c>
      <c r="D15" s="88" t="s">
        <v>21</v>
      </c>
      <c r="E15" s="105" t="s">
        <v>21</v>
      </c>
      <c r="F15" s="263" t="s">
        <v>65</v>
      </c>
      <c r="G15" s="17" t="s">
        <v>115</v>
      </c>
      <c r="H15" s="264" t="s">
        <v>130</v>
      </c>
    </row>
    <row r="16" spans="1:8" ht="21" customHeight="1" x14ac:dyDescent="0.2">
      <c r="A16" s="464" t="s">
        <v>11</v>
      </c>
      <c r="B16" s="233" t="s">
        <v>366</v>
      </c>
      <c r="C16" s="99" t="s">
        <v>114</v>
      </c>
      <c r="D16" s="100" t="s">
        <v>451</v>
      </c>
      <c r="E16" s="101" t="s">
        <v>60</v>
      </c>
      <c r="F16" s="265" t="s">
        <v>21</v>
      </c>
      <c r="G16" s="103" t="s">
        <v>21</v>
      </c>
      <c r="H16" s="266" t="s">
        <v>21</v>
      </c>
    </row>
    <row r="17" spans="1:8" ht="21" customHeight="1" x14ac:dyDescent="0.2">
      <c r="A17" s="465"/>
      <c r="B17" s="197" t="s">
        <v>532</v>
      </c>
      <c r="C17" s="24" t="s">
        <v>454</v>
      </c>
      <c r="D17" s="17" t="s">
        <v>453</v>
      </c>
      <c r="E17" s="25" t="s">
        <v>452</v>
      </c>
      <c r="F17" s="258" t="s">
        <v>21</v>
      </c>
      <c r="G17" s="88" t="s">
        <v>21</v>
      </c>
      <c r="H17" s="260" t="s">
        <v>21</v>
      </c>
    </row>
    <row r="18" spans="1:8" ht="21" customHeight="1" x14ac:dyDescent="0.2">
      <c r="A18" s="465"/>
      <c r="B18" s="227" t="s">
        <v>533</v>
      </c>
      <c r="C18" s="24" t="s">
        <v>455</v>
      </c>
      <c r="D18" s="17" t="s">
        <v>456</v>
      </c>
      <c r="E18" s="25" t="s">
        <v>457</v>
      </c>
      <c r="F18" s="258" t="s">
        <v>21</v>
      </c>
      <c r="G18" s="88" t="s">
        <v>21</v>
      </c>
      <c r="H18" s="260" t="s">
        <v>21</v>
      </c>
    </row>
    <row r="19" spans="1:8" ht="21" customHeight="1" x14ac:dyDescent="0.2">
      <c r="A19" s="465"/>
      <c r="B19" s="238" t="s">
        <v>539</v>
      </c>
      <c r="C19" s="24" t="s">
        <v>215</v>
      </c>
      <c r="D19" s="106" t="s">
        <v>540</v>
      </c>
      <c r="E19" s="107" t="s">
        <v>541</v>
      </c>
      <c r="F19" s="258" t="s">
        <v>21</v>
      </c>
      <c r="G19" s="88" t="s">
        <v>21</v>
      </c>
      <c r="H19" s="260" t="s">
        <v>21</v>
      </c>
    </row>
    <row r="20" spans="1:8" ht="21" customHeight="1" x14ac:dyDescent="0.2">
      <c r="A20" s="465"/>
      <c r="B20" s="234" t="s">
        <v>127</v>
      </c>
      <c r="C20" s="127" t="s">
        <v>92</v>
      </c>
      <c r="D20" s="17" t="s">
        <v>111</v>
      </c>
      <c r="E20" s="25" t="s">
        <v>128</v>
      </c>
      <c r="F20" s="267" t="s">
        <v>21</v>
      </c>
      <c r="G20" s="88" t="s">
        <v>144</v>
      </c>
      <c r="H20" s="266" t="s">
        <v>21</v>
      </c>
    </row>
    <row r="21" spans="1:8" ht="21" customHeight="1" x14ac:dyDescent="0.2">
      <c r="A21" s="465"/>
      <c r="B21" s="235" t="s">
        <v>439</v>
      </c>
      <c r="C21" s="24" t="s">
        <v>91</v>
      </c>
      <c r="D21" s="17" t="s">
        <v>112</v>
      </c>
      <c r="E21" s="25" t="s">
        <v>129</v>
      </c>
      <c r="F21" s="267" t="s">
        <v>21</v>
      </c>
      <c r="G21" s="88" t="s">
        <v>144</v>
      </c>
      <c r="H21" s="266" t="s">
        <v>21</v>
      </c>
    </row>
    <row r="22" spans="1:8" ht="21" customHeight="1" x14ac:dyDescent="0.2">
      <c r="A22" s="465"/>
      <c r="B22" s="9" t="s">
        <v>352</v>
      </c>
      <c r="C22" s="24" t="s">
        <v>61</v>
      </c>
      <c r="D22" s="17" t="s">
        <v>116</v>
      </c>
      <c r="E22" s="25" t="s">
        <v>131</v>
      </c>
      <c r="F22" s="267" t="s">
        <v>21</v>
      </c>
      <c r="G22" s="88" t="s">
        <v>144</v>
      </c>
      <c r="H22" s="266" t="s">
        <v>21</v>
      </c>
    </row>
    <row r="23" spans="1:8" ht="21" customHeight="1" x14ac:dyDescent="0.2">
      <c r="A23" s="465"/>
      <c r="B23" s="9" t="s">
        <v>133</v>
      </c>
      <c r="C23" s="24" t="s">
        <v>62</v>
      </c>
      <c r="D23" s="17" t="s">
        <v>113</v>
      </c>
      <c r="E23" s="25" t="s">
        <v>132</v>
      </c>
      <c r="F23" s="267" t="s">
        <v>21</v>
      </c>
      <c r="G23" s="88" t="s">
        <v>144</v>
      </c>
      <c r="H23" s="266" t="s">
        <v>21</v>
      </c>
    </row>
    <row r="24" spans="1:8" ht="21" customHeight="1" x14ac:dyDescent="0.2">
      <c r="A24" s="465"/>
      <c r="B24" s="197" t="s">
        <v>63</v>
      </c>
      <c r="C24" s="24" t="s">
        <v>64</v>
      </c>
      <c r="D24" s="17" t="s">
        <v>114</v>
      </c>
      <c r="E24" s="25" t="s">
        <v>85</v>
      </c>
      <c r="F24" s="267" t="s">
        <v>21</v>
      </c>
      <c r="G24" s="88" t="s">
        <v>144</v>
      </c>
      <c r="H24" s="266" t="s">
        <v>21</v>
      </c>
    </row>
    <row r="25" spans="1:8" ht="21" customHeight="1" x14ac:dyDescent="0.2">
      <c r="A25" s="465"/>
      <c r="B25" s="252" t="s">
        <v>520</v>
      </c>
      <c r="C25" s="99" t="s">
        <v>458</v>
      </c>
      <c r="D25" s="100" t="s">
        <v>459</v>
      </c>
      <c r="E25" s="101" t="s">
        <v>419</v>
      </c>
      <c r="F25" s="268" t="s">
        <v>458</v>
      </c>
      <c r="G25" s="100" t="s">
        <v>459</v>
      </c>
      <c r="H25" s="269" t="s">
        <v>419</v>
      </c>
    </row>
    <row r="26" spans="1:8" ht="21" customHeight="1" x14ac:dyDescent="0.2">
      <c r="A26" s="465"/>
      <c r="B26" s="253" t="s">
        <v>559</v>
      </c>
      <c r="C26" s="99"/>
      <c r="D26" s="100"/>
      <c r="E26" s="101"/>
      <c r="F26" s="268" t="s">
        <v>419</v>
      </c>
      <c r="G26" s="100" t="s">
        <v>560</v>
      </c>
      <c r="H26" s="269" t="s">
        <v>561</v>
      </c>
    </row>
    <row r="27" spans="1:8" ht="21" customHeight="1" x14ac:dyDescent="0.2">
      <c r="A27" s="465"/>
      <c r="B27" s="197" t="s">
        <v>134</v>
      </c>
      <c r="C27" s="21" t="s">
        <v>142</v>
      </c>
      <c r="D27" s="18" t="s">
        <v>140</v>
      </c>
      <c r="E27" s="23" t="s">
        <v>141</v>
      </c>
      <c r="F27" s="267" t="s">
        <v>21</v>
      </c>
      <c r="G27" s="88" t="s">
        <v>144</v>
      </c>
      <c r="H27" s="266" t="s">
        <v>21</v>
      </c>
    </row>
    <row r="28" spans="1:8" ht="21" customHeight="1" x14ac:dyDescent="0.2">
      <c r="A28" s="465"/>
      <c r="B28" s="185" t="s">
        <v>440</v>
      </c>
      <c r="C28" s="24" t="s">
        <v>143</v>
      </c>
      <c r="D28" s="17" t="s">
        <v>37</v>
      </c>
      <c r="E28" s="25" t="s">
        <v>105</v>
      </c>
      <c r="F28" s="267" t="s">
        <v>21</v>
      </c>
      <c r="G28" s="88" t="s">
        <v>144</v>
      </c>
      <c r="H28" s="266" t="s">
        <v>21</v>
      </c>
    </row>
    <row r="29" spans="1:8" ht="21" customHeight="1" x14ac:dyDescent="0.2">
      <c r="A29" s="465"/>
      <c r="B29" s="9" t="s">
        <v>425</v>
      </c>
      <c r="C29" s="24" t="s">
        <v>469</v>
      </c>
      <c r="D29" s="106" t="s">
        <v>470</v>
      </c>
      <c r="E29" s="107" t="s">
        <v>471</v>
      </c>
      <c r="F29" s="267" t="s">
        <v>21</v>
      </c>
      <c r="G29" s="88" t="s">
        <v>144</v>
      </c>
      <c r="H29" s="266" t="s">
        <v>21</v>
      </c>
    </row>
    <row r="30" spans="1:8" ht="21" customHeight="1" x14ac:dyDescent="0.2">
      <c r="A30" s="465"/>
      <c r="B30" s="9" t="s">
        <v>426</v>
      </c>
      <c r="C30" s="108" t="s">
        <v>21</v>
      </c>
      <c r="D30" s="88" t="s">
        <v>144</v>
      </c>
      <c r="E30" s="22" t="s">
        <v>144</v>
      </c>
      <c r="F30" s="270" t="s">
        <v>460</v>
      </c>
      <c r="G30" s="17" t="s">
        <v>461</v>
      </c>
      <c r="H30" s="271" t="s">
        <v>462</v>
      </c>
    </row>
    <row r="31" spans="1:8" ht="21" customHeight="1" x14ac:dyDescent="0.2">
      <c r="A31" s="465"/>
      <c r="B31" s="9" t="s">
        <v>427</v>
      </c>
      <c r="C31" s="108" t="s">
        <v>21</v>
      </c>
      <c r="D31" s="88" t="s">
        <v>144</v>
      </c>
      <c r="E31" s="22" t="s">
        <v>144</v>
      </c>
      <c r="F31" s="270" t="s">
        <v>461</v>
      </c>
      <c r="G31" s="17" t="s">
        <v>463</v>
      </c>
      <c r="H31" s="271" t="s">
        <v>464</v>
      </c>
    </row>
    <row r="32" spans="1:8" ht="21" customHeight="1" x14ac:dyDescent="0.2">
      <c r="A32" s="465"/>
      <c r="B32" s="236" t="s">
        <v>120</v>
      </c>
      <c r="C32" s="459" t="s">
        <v>122</v>
      </c>
      <c r="D32" s="457"/>
      <c r="E32" s="457"/>
      <c r="F32" s="456" t="s">
        <v>122</v>
      </c>
      <c r="G32" s="457"/>
      <c r="H32" s="458"/>
    </row>
    <row r="33" spans="1:8" ht="21" customHeight="1" x14ac:dyDescent="0.2">
      <c r="A33" s="465"/>
      <c r="B33" s="239" t="s">
        <v>554</v>
      </c>
      <c r="C33" s="459" t="s">
        <v>135</v>
      </c>
      <c r="D33" s="457"/>
      <c r="E33" s="457"/>
      <c r="F33" s="456" t="s">
        <v>135</v>
      </c>
      <c r="G33" s="457"/>
      <c r="H33" s="458"/>
    </row>
    <row r="34" spans="1:8" ht="21" customHeight="1" x14ac:dyDescent="0.2">
      <c r="A34" s="465"/>
      <c r="B34" s="239" t="s">
        <v>553</v>
      </c>
      <c r="C34" s="459" t="s">
        <v>555</v>
      </c>
      <c r="D34" s="457"/>
      <c r="E34" s="457"/>
      <c r="F34" s="456" t="s">
        <v>555</v>
      </c>
      <c r="G34" s="457"/>
      <c r="H34" s="458"/>
    </row>
    <row r="35" spans="1:8" ht="21" customHeight="1" x14ac:dyDescent="0.2">
      <c r="A35" s="465"/>
      <c r="B35" s="10" t="s">
        <v>22</v>
      </c>
      <c r="C35" s="206" t="s">
        <v>444</v>
      </c>
      <c r="D35" s="100" t="s">
        <v>444</v>
      </c>
      <c r="E35" s="101" t="s">
        <v>444</v>
      </c>
      <c r="F35" s="272" t="s">
        <v>444</v>
      </c>
      <c r="G35" s="100" t="s">
        <v>444</v>
      </c>
      <c r="H35" s="269" t="s">
        <v>444</v>
      </c>
    </row>
    <row r="36" spans="1:8" ht="21" customHeight="1" x14ac:dyDescent="0.2">
      <c r="A36" s="465"/>
      <c r="B36" s="9" t="s">
        <v>35</v>
      </c>
      <c r="C36" s="109" t="s">
        <v>136</v>
      </c>
      <c r="D36" s="17" t="s">
        <v>136</v>
      </c>
      <c r="E36" s="25" t="s">
        <v>136</v>
      </c>
      <c r="F36" s="270" t="s">
        <v>136</v>
      </c>
      <c r="G36" s="17" t="s">
        <v>136</v>
      </c>
      <c r="H36" s="264" t="s">
        <v>136</v>
      </c>
    </row>
    <row r="37" spans="1:8" ht="21" customHeight="1" x14ac:dyDescent="0.2">
      <c r="A37" s="465"/>
      <c r="B37" s="9" t="s">
        <v>17</v>
      </c>
      <c r="C37" s="109" t="s">
        <v>20</v>
      </c>
      <c r="D37" s="17" t="s">
        <v>20</v>
      </c>
      <c r="E37" s="25" t="s">
        <v>20</v>
      </c>
      <c r="F37" s="270" t="s">
        <v>20</v>
      </c>
      <c r="G37" s="17" t="s">
        <v>20</v>
      </c>
      <c r="H37" s="264" t="s">
        <v>20</v>
      </c>
    </row>
    <row r="38" spans="1:8" ht="21" customHeight="1" x14ac:dyDescent="0.2">
      <c r="A38" s="465"/>
      <c r="B38" s="9" t="s">
        <v>18</v>
      </c>
      <c r="C38" s="109" t="s">
        <v>20</v>
      </c>
      <c r="D38" s="17" t="s">
        <v>20</v>
      </c>
      <c r="E38" s="25" t="s">
        <v>20</v>
      </c>
      <c r="F38" s="270" t="s">
        <v>20</v>
      </c>
      <c r="G38" s="17" t="s">
        <v>20</v>
      </c>
      <c r="H38" s="264" t="s">
        <v>20</v>
      </c>
    </row>
    <row r="39" spans="1:8" ht="21" customHeight="1" x14ac:dyDescent="0.2">
      <c r="A39" s="465"/>
      <c r="B39" s="9" t="s">
        <v>48</v>
      </c>
      <c r="C39" s="109" t="s">
        <v>138</v>
      </c>
      <c r="D39" s="17" t="s">
        <v>138</v>
      </c>
      <c r="E39" s="25" t="s">
        <v>138</v>
      </c>
      <c r="F39" s="270" t="s">
        <v>138</v>
      </c>
      <c r="G39" s="17" t="s">
        <v>138</v>
      </c>
      <c r="H39" s="264" t="s">
        <v>138</v>
      </c>
    </row>
    <row r="40" spans="1:8" ht="21" customHeight="1" x14ac:dyDescent="0.2">
      <c r="A40" s="465"/>
      <c r="B40" s="9" t="s">
        <v>49</v>
      </c>
      <c r="C40" s="109" t="s">
        <v>138</v>
      </c>
      <c r="D40" s="17" t="s">
        <v>138</v>
      </c>
      <c r="E40" s="25" t="s">
        <v>138</v>
      </c>
      <c r="F40" s="270" t="s">
        <v>138</v>
      </c>
      <c r="G40" s="17" t="s">
        <v>138</v>
      </c>
      <c r="H40" s="264" t="s">
        <v>138</v>
      </c>
    </row>
    <row r="41" spans="1:8" ht="21" customHeight="1" thickBot="1" x14ac:dyDescent="0.25">
      <c r="A41" s="230"/>
      <c r="B41" s="16" t="s">
        <v>50</v>
      </c>
      <c r="C41" s="110" t="s">
        <v>139</v>
      </c>
      <c r="D41" s="111" t="s">
        <v>139</v>
      </c>
      <c r="E41" s="112" t="s">
        <v>139</v>
      </c>
      <c r="F41" s="273" t="s">
        <v>139</v>
      </c>
      <c r="G41" s="274" t="s">
        <v>139</v>
      </c>
      <c r="H41" s="275" t="s">
        <v>139</v>
      </c>
    </row>
    <row r="42" spans="1:8" ht="30.75" customHeight="1" x14ac:dyDescent="0.2">
      <c r="A42" s="11"/>
      <c r="B42" s="455" t="s">
        <v>14</v>
      </c>
      <c r="C42" s="455"/>
      <c r="D42" s="455"/>
      <c r="E42" s="455"/>
      <c r="F42" s="455"/>
      <c r="G42" s="455"/>
      <c r="H42" s="455"/>
    </row>
    <row r="43" spans="1:8" ht="23.25" customHeight="1" x14ac:dyDescent="0.2"/>
    <row r="44" spans="1:8" x14ac:dyDescent="0.2">
      <c r="F44" s="228"/>
      <c r="G44" s="199"/>
    </row>
  </sheetData>
  <mergeCells count="18">
    <mergeCell ref="A8:B8"/>
    <mergeCell ref="A4:B5"/>
    <mergeCell ref="C4:E4"/>
    <mergeCell ref="F4:H4"/>
    <mergeCell ref="A6:B6"/>
    <mergeCell ref="A7:B7"/>
    <mergeCell ref="B42:H42"/>
    <mergeCell ref="F32:H32"/>
    <mergeCell ref="C33:E33"/>
    <mergeCell ref="F33:H33"/>
    <mergeCell ref="A9:B9"/>
    <mergeCell ref="A10:B10"/>
    <mergeCell ref="A11:B11"/>
    <mergeCell ref="A12:B12"/>
    <mergeCell ref="A16:A40"/>
    <mergeCell ref="C32:E32"/>
    <mergeCell ref="C34:E34"/>
    <mergeCell ref="F34:H34"/>
  </mergeCells>
  <phoneticPr fontId="3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2" fitToHeight="0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E8B7-CF38-4726-816A-051FB38A329B}">
  <sheetPr>
    <tabColor theme="6" tint="-0.499984740745262"/>
    <pageSetUpPr fitToPage="1"/>
  </sheetPr>
  <dimension ref="A1:N52"/>
  <sheetViews>
    <sheetView workbookViewId="0">
      <selection activeCell="K8" sqref="K8:L12"/>
    </sheetView>
  </sheetViews>
  <sheetFormatPr defaultColWidth="9" defaultRowHeight="18" x14ac:dyDescent="0.2"/>
  <cols>
    <col min="1" max="1" width="3.88671875" style="5" customWidth="1"/>
    <col min="2" max="2" width="36.109375" style="5" customWidth="1"/>
    <col min="3" max="6" width="9" style="5" customWidth="1"/>
    <col min="7" max="13" width="9" style="5"/>
    <col min="14" max="14" width="9.88671875" style="5" customWidth="1"/>
    <col min="15" max="16384" width="9" style="5"/>
  </cols>
  <sheetData>
    <row r="1" spans="1:14" ht="39" customHeight="1" x14ac:dyDescent="0.2">
      <c r="A1" s="26"/>
      <c r="B1" s="198" t="s">
        <v>410</v>
      </c>
      <c r="C1" s="26"/>
      <c r="D1" s="26"/>
    </row>
    <row r="2" spans="1:14" ht="31.5" customHeight="1" thickBot="1" x14ac:dyDescent="0.25">
      <c r="A2" s="26"/>
      <c r="B2" s="43" t="s">
        <v>146</v>
      </c>
      <c r="C2" s="377"/>
      <c r="D2" s="377"/>
      <c r="E2" s="6"/>
      <c r="F2" s="6"/>
      <c r="K2" s="481" t="s">
        <v>556</v>
      </c>
      <c r="L2" s="481"/>
      <c r="M2" s="481"/>
      <c r="N2" s="481"/>
    </row>
    <row r="3" spans="1:14" ht="26.25" customHeight="1" x14ac:dyDescent="0.2">
      <c r="A3" s="113"/>
      <c r="B3" s="114"/>
      <c r="C3" s="482" t="s">
        <v>596</v>
      </c>
      <c r="D3" s="483"/>
      <c r="E3" s="483"/>
      <c r="F3" s="483"/>
      <c r="G3" s="484" t="s">
        <v>119</v>
      </c>
      <c r="H3" s="485"/>
      <c r="I3" s="485"/>
      <c r="J3" s="485"/>
      <c r="K3" s="486" t="s">
        <v>209</v>
      </c>
      <c r="L3" s="487"/>
      <c r="M3" s="487"/>
      <c r="N3" s="488"/>
    </row>
    <row r="4" spans="1:14" ht="19.5" customHeight="1" x14ac:dyDescent="0.2">
      <c r="A4" s="489"/>
      <c r="B4" s="490"/>
      <c r="C4" s="493" t="s">
        <v>1</v>
      </c>
      <c r="D4" s="494"/>
      <c r="E4" s="494" t="s">
        <v>2</v>
      </c>
      <c r="F4" s="495"/>
      <c r="G4" s="496" t="s">
        <v>1</v>
      </c>
      <c r="H4" s="497"/>
      <c r="I4" s="498" t="s">
        <v>2</v>
      </c>
      <c r="J4" s="499"/>
      <c r="K4" s="500" t="s">
        <v>1</v>
      </c>
      <c r="L4" s="497"/>
      <c r="M4" s="498" t="s">
        <v>2</v>
      </c>
      <c r="N4" s="501"/>
    </row>
    <row r="5" spans="1:14" ht="23.25" customHeight="1" x14ac:dyDescent="0.2">
      <c r="A5" s="491"/>
      <c r="B5" s="492"/>
      <c r="C5" s="133" t="s">
        <v>3</v>
      </c>
      <c r="D5" s="120" t="s">
        <v>4</v>
      </c>
      <c r="E5" s="134" t="s">
        <v>3</v>
      </c>
      <c r="F5" s="122" t="s">
        <v>4</v>
      </c>
      <c r="G5" s="133" t="s">
        <v>3</v>
      </c>
      <c r="H5" s="120" t="s">
        <v>4</v>
      </c>
      <c r="I5" s="134" t="s">
        <v>3</v>
      </c>
      <c r="J5" s="122" t="s">
        <v>4</v>
      </c>
      <c r="K5" s="240" t="s">
        <v>3</v>
      </c>
      <c r="L5" s="120" t="s">
        <v>4</v>
      </c>
      <c r="M5" s="134" t="s">
        <v>3</v>
      </c>
      <c r="N5" s="241" t="s">
        <v>4</v>
      </c>
    </row>
    <row r="6" spans="1:14" ht="30" customHeight="1" x14ac:dyDescent="0.2">
      <c r="A6" s="502" t="s">
        <v>597</v>
      </c>
      <c r="B6" s="503"/>
      <c r="C6" s="135" t="s">
        <v>21</v>
      </c>
      <c r="D6" s="136" t="s">
        <v>21</v>
      </c>
      <c r="E6" s="137" t="s">
        <v>392</v>
      </c>
      <c r="F6" s="205" t="s">
        <v>411</v>
      </c>
      <c r="G6" s="135" t="s">
        <v>21</v>
      </c>
      <c r="H6" s="136" t="s">
        <v>21</v>
      </c>
      <c r="I6" s="124" t="s">
        <v>472</v>
      </c>
      <c r="J6" s="126" t="s">
        <v>408</v>
      </c>
      <c r="K6" s="214" t="s">
        <v>21</v>
      </c>
      <c r="L6" s="123" t="s">
        <v>21</v>
      </c>
      <c r="M6" s="124" t="s">
        <v>473</v>
      </c>
      <c r="N6" s="242" t="s">
        <v>393</v>
      </c>
    </row>
    <row r="7" spans="1:14" ht="30" customHeight="1" x14ac:dyDescent="0.2">
      <c r="A7" s="502" t="s">
        <v>598</v>
      </c>
      <c r="B7" s="503"/>
      <c r="C7" s="139" t="s">
        <v>21</v>
      </c>
      <c r="D7" s="72" t="s">
        <v>21</v>
      </c>
      <c r="E7" s="73" t="s">
        <v>394</v>
      </c>
      <c r="F7" s="204" t="s">
        <v>474</v>
      </c>
      <c r="G7" s="139" t="s">
        <v>21</v>
      </c>
      <c r="H7" s="72" t="s">
        <v>21</v>
      </c>
      <c r="I7" s="76" t="s">
        <v>395</v>
      </c>
      <c r="J7" s="127" t="s">
        <v>287</v>
      </c>
      <c r="K7" s="104" t="s">
        <v>21</v>
      </c>
      <c r="L7" s="75" t="s">
        <v>21</v>
      </c>
      <c r="M7" s="76" t="s">
        <v>396</v>
      </c>
      <c r="N7" s="243" t="s">
        <v>475</v>
      </c>
    </row>
    <row r="8" spans="1:14" ht="30" customHeight="1" x14ac:dyDescent="0.2">
      <c r="A8" s="479" t="s">
        <v>73</v>
      </c>
      <c r="B8" s="480"/>
      <c r="C8" s="87" t="s">
        <v>397</v>
      </c>
      <c r="D8" s="76" t="s">
        <v>401</v>
      </c>
      <c r="E8" s="75" t="s">
        <v>21</v>
      </c>
      <c r="F8" s="105" t="s">
        <v>21</v>
      </c>
      <c r="G8" s="87" t="s">
        <v>478</v>
      </c>
      <c r="H8" s="76" t="s">
        <v>403</v>
      </c>
      <c r="I8" s="75" t="s">
        <v>21</v>
      </c>
      <c r="J8" s="105" t="s">
        <v>21</v>
      </c>
      <c r="K8" s="109" t="s">
        <v>398</v>
      </c>
      <c r="L8" s="76" t="s">
        <v>484</v>
      </c>
      <c r="M8" s="72" t="s">
        <v>21</v>
      </c>
      <c r="N8" s="244" t="s">
        <v>21</v>
      </c>
    </row>
    <row r="9" spans="1:14" ht="30" customHeight="1" x14ac:dyDescent="0.2">
      <c r="A9" s="479" t="s">
        <v>31</v>
      </c>
      <c r="B9" s="480"/>
      <c r="C9" s="87" t="s">
        <v>476</v>
      </c>
      <c r="D9" s="76" t="s">
        <v>402</v>
      </c>
      <c r="E9" s="75" t="s">
        <v>21</v>
      </c>
      <c r="F9" s="105" t="s">
        <v>21</v>
      </c>
      <c r="G9" s="87" t="s">
        <v>479</v>
      </c>
      <c r="H9" s="76" t="s">
        <v>404</v>
      </c>
      <c r="I9" s="75" t="s">
        <v>21</v>
      </c>
      <c r="J9" s="105" t="s">
        <v>21</v>
      </c>
      <c r="K9" s="109" t="s">
        <v>399</v>
      </c>
      <c r="L9" s="76" t="s">
        <v>405</v>
      </c>
      <c r="M9" s="72" t="s">
        <v>21</v>
      </c>
      <c r="N9" s="244" t="s">
        <v>21</v>
      </c>
    </row>
    <row r="10" spans="1:14" ht="30" customHeight="1" x14ac:dyDescent="0.2">
      <c r="A10" s="479" t="s">
        <v>32</v>
      </c>
      <c r="B10" s="480"/>
      <c r="C10" s="87" t="s">
        <v>224</v>
      </c>
      <c r="D10" s="76" t="s">
        <v>273</v>
      </c>
      <c r="E10" s="75" t="s">
        <v>21</v>
      </c>
      <c r="F10" s="105" t="s">
        <v>21</v>
      </c>
      <c r="G10" s="87" t="s">
        <v>480</v>
      </c>
      <c r="H10" s="76" t="s">
        <v>308</v>
      </c>
      <c r="I10" s="75" t="s">
        <v>21</v>
      </c>
      <c r="J10" s="105" t="s">
        <v>21</v>
      </c>
      <c r="K10" s="109" t="s">
        <v>406</v>
      </c>
      <c r="L10" s="76" t="s">
        <v>299</v>
      </c>
      <c r="M10" s="72" t="s">
        <v>21</v>
      </c>
      <c r="N10" s="244" t="s">
        <v>21</v>
      </c>
    </row>
    <row r="11" spans="1:14" ht="30" customHeight="1" x14ac:dyDescent="0.2">
      <c r="A11" s="479" t="s">
        <v>33</v>
      </c>
      <c r="B11" s="480"/>
      <c r="C11" s="87" t="s">
        <v>400</v>
      </c>
      <c r="D11" s="76" t="s">
        <v>477</v>
      </c>
      <c r="E11" s="75" t="s">
        <v>21</v>
      </c>
      <c r="F11" s="105" t="s">
        <v>21</v>
      </c>
      <c r="G11" s="87" t="s">
        <v>175</v>
      </c>
      <c r="H11" s="76" t="s">
        <v>482</v>
      </c>
      <c r="I11" s="75" t="s">
        <v>21</v>
      </c>
      <c r="J11" s="105" t="s">
        <v>21</v>
      </c>
      <c r="K11" s="109" t="s">
        <v>174</v>
      </c>
      <c r="L11" s="76" t="s">
        <v>257</v>
      </c>
      <c r="M11" s="72" t="s">
        <v>21</v>
      </c>
      <c r="N11" s="244" t="s">
        <v>21</v>
      </c>
    </row>
    <row r="12" spans="1:14" ht="30" customHeight="1" x14ac:dyDescent="0.2">
      <c r="A12" s="512" t="s">
        <v>34</v>
      </c>
      <c r="B12" s="513"/>
      <c r="C12" s="128" t="s">
        <v>491</v>
      </c>
      <c r="D12" s="78" t="s">
        <v>492</v>
      </c>
      <c r="E12" s="79" t="s">
        <v>21</v>
      </c>
      <c r="F12" s="129" t="s">
        <v>21</v>
      </c>
      <c r="G12" s="128" t="s">
        <v>409</v>
      </c>
      <c r="H12" s="78" t="s">
        <v>483</v>
      </c>
      <c r="I12" s="79" t="s">
        <v>21</v>
      </c>
      <c r="J12" s="129" t="s">
        <v>21</v>
      </c>
      <c r="K12" s="245" t="s">
        <v>481</v>
      </c>
      <c r="L12" s="78" t="s">
        <v>485</v>
      </c>
      <c r="M12" s="74" t="s">
        <v>21</v>
      </c>
      <c r="N12" s="246" t="s">
        <v>21</v>
      </c>
    </row>
    <row r="13" spans="1:14" ht="30" customHeight="1" x14ac:dyDescent="0.2">
      <c r="A13" s="514" t="s">
        <v>81</v>
      </c>
      <c r="B13" s="515"/>
      <c r="C13" s="516" t="s">
        <v>429</v>
      </c>
      <c r="D13" s="517"/>
      <c r="E13" s="71" t="s">
        <v>21</v>
      </c>
      <c r="F13" s="143" t="s">
        <v>21</v>
      </c>
      <c r="G13" s="516" t="s">
        <v>430</v>
      </c>
      <c r="H13" s="517"/>
      <c r="I13" s="71" t="s">
        <v>21</v>
      </c>
      <c r="J13" s="143" t="s">
        <v>21</v>
      </c>
      <c r="K13" s="518" t="s">
        <v>431</v>
      </c>
      <c r="L13" s="517"/>
      <c r="M13" s="71" t="s">
        <v>21</v>
      </c>
      <c r="N13" s="247" t="s">
        <v>21</v>
      </c>
    </row>
    <row r="14" spans="1:14" ht="30" customHeight="1" x14ac:dyDescent="0.2">
      <c r="A14" s="519" t="s">
        <v>546</v>
      </c>
      <c r="B14" s="520"/>
      <c r="C14" s="521" t="s">
        <v>377</v>
      </c>
      <c r="D14" s="522"/>
      <c r="E14" s="72" t="s">
        <v>21</v>
      </c>
      <c r="F14" s="52" t="s">
        <v>21</v>
      </c>
      <c r="G14" s="521" t="s">
        <v>378</v>
      </c>
      <c r="H14" s="522"/>
      <c r="I14" s="72" t="s">
        <v>21</v>
      </c>
      <c r="J14" s="52" t="s">
        <v>21</v>
      </c>
      <c r="K14" s="523" t="s">
        <v>379</v>
      </c>
      <c r="L14" s="522"/>
      <c r="M14" s="72" t="s">
        <v>21</v>
      </c>
      <c r="N14" s="244" t="s">
        <v>21</v>
      </c>
    </row>
    <row r="15" spans="1:14" ht="30" customHeight="1" x14ac:dyDescent="0.2">
      <c r="A15" s="507" t="s">
        <v>547</v>
      </c>
      <c r="B15" s="508"/>
      <c r="C15" s="509" t="s">
        <v>486</v>
      </c>
      <c r="D15" s="510"/>
      <c r="E15" s="74" t="s">
        <v>21</v>
      </c>
      <c r="F15" s="141" t="s">
        <v>21</v>
      </c>
      <c r="G15" s="509" t="s">
        <v>487</v>
      </c>
      <c r="H15" s="510"/>
      <c r="I15" s="74" t="s">
        <v>21</v>
      </c>
      <c r="J15" s="141" t="s">
        <v>21</v>
      </c>
      <c r="K15" s="511" t="s">
        <v>428</v>
      </c>
      <c r="L15" s="510"/>
      <c r="M15" s="74" t="s">
        <v>21</v>
      </c>
      <c r="N15" s="246" t="s">
        <v>21</v>
      </c>
    </row>
    <row r="16" spans="1:14" ht="30" customHeight="1" x14ac:dyDescent="0.2">
      <c r="A16" s="527" t="s">
        <v>217</v>
      </c>
      <c r="B16" s="115" t="s">
        <v>36</v>
      </c>
      <c r="C16" s="530" t="s">
        <v>37</v>
      </c>
      <c r="D16" s="531"/>
      <c r="E16" s="531"/>
      <c r="F16" s="531"/>
      <c r="G16" s="530" t="s">
        <v>97</v>
      </c>
      <c r="H16" s="531"/>
      <c r="I16" s="531"/>
      <c r="J16" s="531"/>
      <c r="K16" s="532" t="s">
        <v>186</v>
      </c>
      <c r="L16" s="531"/>
      <c r="M16" s="531"/>
      <c r="N16" s="533"/>
    </row>
    <row r="17" spans="1:14" ht="30" customHeight="1" x14ac:dyDescent="0.2">
      <c r="A17" s="528"/>
      <c r="B17" s="116" t="s">
        <v>45</v>
      </c>
      <c r="C17" s="524" t="s">
        <v>99</v>
      </c>
      <c r="D17" s="525"/>
      <c r="E17" s="525"/>
      <c r="F17" s="525"/>
      <c r="G17" s="524" t="s">
        <v>200</v>
      </c>
      <c r="H17" s="525"/>
      <c r="I17" s="525"/>
      <c r="J17" s="525"/>
      <c r="K17" s="526" t="s">
        <v>201</v>
      </c>
      <c r="L17" s="525"/>
      <c r="M17" s="525"/>
      <c r="N17" s="505"/>
    </row>
    <row r="18" spans="1:14" ht="30" customHeight="1" x14ac:dyDescent="0.2">
      <c r="A18" s="528"/>
      <c r="B18" s="115" t="s">
        <v>438</v>
      </c>
      <c r="C18" s="521" t="s">
        <v>72</v>
      </c>
      <c r="D18" s="522"/>
      <c r="E18" s="504" t="s">
        <v>21</v>
      </c>
      <c r="F18" s="525"/>
      <c r="G18" s="521" t="s">
        <v>98</v>
      </c>
      <c r="H18" s="522"/>
      <c r="I18" s="504" t="s">
        <v>21</v>
      </c>
      <c r="J18" s="525"/>
      <c r="K18" s="523" t="s">
        <v>212</v>
      </c>
      <c r="L18" s="522"/>
      <c r="M18" s="504" t="s">
        <v>21</v>
      </c>
      <c r="N18" s="505"/>
    </row>
    <row r="19" spans="1:14" ht="30" customHeight="1" x14ac:dyDescent="0.2">
      <c r="A19" s="528"/>
      <c r="B19" s="115" t="s">
        <v>71</v>
      </c>
      <c r="C19" s="521" t="s">
        <v>60</v>
      </c>
      <c r="D19" s="522"/>
      <c r="E19" s="504" t="s">
        <v>21</v>
      </c>
      <c r="F19" s="525"/>
      <c r="G19" s="521" t="s">
        <v>99</v>
      </c>
      <c r="H19" s="522"/>
      <c r="I19" s="504" t="s">
        <v>21</v>
      </c>
      <c r="J19" s="525"/>
      <c r="K19" s="523" t="s">
        <v>213</v>
      </c>
      <c r="L19" s="522"/>
      <c r="M19" s="504" t="s">
        <v>21</v>
      </c>
      <c r="N19" s="505"/>
    </row>
    <row r="20" spans="1:14" ht="30" customHeight="1" x14ac:dyDescent="0.2">
      <c r="A20" s="528"/>
      <c r="B20" s="237" t="s">
        <v>437</v>
      </c>
      <c r="C20" s="536" t="s">
        <v>85</v>
      </c>
      <c r="D20" s="537"/>
      <c r="E20" s="538" t="s">
        <v>21</v>
      </c>
      <c r="F20" s="539"/>
      <c r="G20" s="536" t="s">
        <v>60</v>
      </c>
      <c r="H20" s="537"/>
      <c r="I20" s="538" t="s">
        <v>21</v>
      </c>
      <c r="J20" s="539"/>
      <c r="K20" s="540" t="s">
        <v>98</v>
      </c>
      <c r="L20" s="537"/>
      <c r="M20" s="538" t="s">
        <v>21</v>
      </c>
      <c r="N20" s="541"/>
    </row>
    <row r="21" spans="1:14" ht="30" customHeight="1" x14ac:dyDescent="0.2">
      <c r="A21" s="528"/>
      <c r="B21" s="115" t="s">
        <v>9</v>
      </c>
      <c r="C21" s="493" t="s">
        <v>204</v>
      </c>
      <c r="D21" s="506"/>
      <c r="E21" s="506"/>
      <c r="F21" s="506"/>
      <c r="G21" s="493" t="s">
        <v>206</v>
      </c>
      <c r="H21" s="506"/>
      <c r="I21" s="506"/>
      <c r="J21" s="506"/>
      <c r="K21" s="534" t="s">
        <v>214</v>
      </c>
      <c r="L21" s="506"/>
      <c r="M21" s="506"/>
      <c r="N21" s="535"/>
    </row>
    <row r="22" spans="1:14" ht="30" customHeight="1" x14ac:dyDescent="0.2">
      <c r="A22" s="528"/>
      <c r="B22" s="115" t="s">
        <v>432</v>
      </c>
      <c r="C22" s="524" t="s">
        <v>433</v>
      </c>
      <c r="D22" s="525"/>
      <c r="E22" s="525"/>
      <c r="F22" s="525"/>
      <c r="G22" s="524" t="s">
        <v>434</v>
      </c>
      <c r="H22" s="525"/>
      <c r="I22" s="525"/>
      <c r="J22" s="525"/>
      <c r="K22" s="526" t="s">
        <v>435</v>
      </c>
      <c r="L22" s="525"/>
      <c r="M22" s="525"/>
      <c r="N22" s="505"/>
    </row>
    <row r="23" spans="1:14" ht="30" customHeight="1" x14ac:dyDescent="0.2">
      <c r="A23" s="528"/>
      <c r="B23" s="115" t="s">
        <v>436</v>
      </c>
      <c r="C23" s="524" t="s">
        <v>205</v>
      </c>
      <c r="D23" s="525"/>
      <c r="E23" s="525"/>
      <c r="F23" s="525"/>
      <c r="G23" s="524" t="s">
        <v>207</v>
      </c>
      <c r="H23" s="525"/>
      <c r="I23" s="525"/>
      <c r="J23" s="525"/>
      <c r="K23" s="526" t="s">
        <v>215</v>
      </c>
      <c r="L23" s="525"/>
      <c r="M23" s="525"/>
      <c r="N23" s="505"/>
    </row>
    <row r="24" spans="1:14" ht="30" customHeight="1" x14ac:dyDescent="0.2">
      <c r="A24" s="528"/>
      <c r="B24" s="115" t="s">
        <v>86</v>
      </c>
      <c r="C24" s="524" t="s">
        <v>380</v>
      </c>
      <c r="D24" s="525"/>
      <c r="E24" s="525"/>
      <c r="F24" s="525"/>
      <c r="G24" s="524" t="s">
        <v>407</v>
      </c>
      <c r="H24" s="525"/>
      <c r="I24" s="525"/>
      <c r="J24" s="525"/>
      <c r="K24" s="526" t="s">
        <v>381</v>
      </c>
      <c r="L24" s="525"/>
      <c r="M24" s="525"/>
      <c r="N24" s="505"/>
    </row>
    <row r="25" spans="1:14" ht="30" customHeight="1" x14ac:dyDescent="0.2">
      <c r="A25" s="528"/>
      <c r="B25" s="115" t="s">
        <v>374</v>
      </c>
      <c r="C25" s="524" t="s">
        <v>468</v>
      </c>
      <c r="D25" s="525"/>
      <c r="E25" s="525"/>
      <c r="F25" s="525"/>
      <c r="G25" s="524" t="s">
        <v>344</v>
      </c>
      <c r="H25" s="525"/>
      <c r="I25" s="525"/>
      <c r="J25" s="525"/>
      <c r="K25" s="526" t="s">
        <v>488</v>
      </c>
      <c r="L25" s="525"/>
      <c r="M25" s="525"/>
      <c r="N25" s="505"/>
    </row>
    <row r="26" spans="1:14" ht="30" customHeight="1" x14ac:dyDescent="0.2">
      <c r="A26" s="528"/>
      <c r="B26" s="115" t="s">
        <v>169</v>
      </c>
      <c r="C26" s="524" t="s">
        <v>121</v>
      </c>
      <c r="D26" s="525"/>
      <c r="E26" s="525"/>
      <c r="F26" s="525"/>
      <c r="G26" s="524" t="s">
        <v>121</v>
      </c>
      <c r="H26" s="525"/>
      <c r="I26" s="525"/>
      <c r="J26" s="525"/>
      <c r="K26" s="526" t="s">
        <v>121</v>
      </c>
      <c r="L26" s="525"/>
      <c r="M26" s="525"/>
      <c r="N26" s="505"/>
    </row>
    <row r="27" spans="1:14" ht="30" customHeight="1" x14ac:dyDescent="0.2">
      <c r="A27" s="528"/>
      <c r="B27" s="115" t="s">
        <v>269</v>
      </c>
      <c r="C27" s="524" t="s">
        <v>202</v>
      </c>
      <c r="D27" s="525"/>
      <c r="E27" s="525"/>
      <c r="F27" s="525"/>
      <c r="G27" s="524" t="s">
        <v>202</v>
      </c>
      <c r="H27" s="525"/>
      <c r="I27" s="525"/>
      <c r="J27" s="525"/>
      <c r="K27" s="526" t="s">
        <v>202</v>
      </c>
      <c r="L27" s="525"/>
      <c r="M27" s="525"/>
      <c r="N27" s="505"/>
    </row>
    <row r="28" spans="1:14" ht="30" customHeight="1" x14ac:dyDescent="0.2">
      <c r="A28" s="528"/>
      <c r="B28" s="115" t="s">
        <v>553</v>
      </c>
      <c r="C28" s="524" t="s">
        <v>557</v>
      </c>
      <c r="D28" s="525"/>
      <c r="E28" s="525"/>
      <c r="F28" s="525"/>
      <c r="G28" s="524" t="s">
        <v>557</v>
      </c>
      <c r="H28" s="525"/>
      <c r="I28" s="525"/>
      <c r="J28" s="525"/>
      <c r="K28" s="526" t="s">
        <v>557</v>
      </c>
      <c r="L28" s="525"/>
      <c r="M28" s="525"/>
      <c r="N28" s="505"/>
    </row>
    <row r="29" spans="1:14" ht="30" customHeight="1" x14ac:dyDescent="0.2">
      <c r="A29" s="528"/>
      <c r="B29" s="115" t="s">
        <v>15</v>
      </c>
      <c r="C29" s="67" t="s">
        <v>270</v>
      </c>
      <c r="D29" s="76" t="s">
        <v>268</v>
      </c>
      <c r="E29" s="73" t="s">
        <v>70</v>
      </c>
      <c r="F29" s="127" t="s">
        <v>268</v>
      </c>
      <c r="G29" s="67" t="s">
        <v>270</v>
      </c>
      <c r="H29" s="76" t="s">
        <v>268</v>
      </c>
      <c r="I29" s="73" t="s">
        <v>70</v>
      </c>
      <c r="J29" s="127" t="s">
        <v>268</v>
      </c>
      <c r="K29" s="248" t="s">
        <v>270</v>
      </c>
      <c r="L29" s="76" t="s">
        <v>268</v>
      </c>
      <c r="M29" s="73" t="s">
        <v>70</v>
      </c>
      <c r="N29" s="243" t="s">
        <v>268</v>
      </c>
    </row>
    <row r="30" spans="1:14" ht="30" customHeight="1" x14ac:dyDescent="0.2">
      <c r="A30" s="528"/>
      <c r="B30" s="144" t="s">
        <v>16</v>
      </c>
      <c r="C30" s="524" t="s">
        <v>489</v>
      </c>
      <c r="D30" s="525" t="s">
        <v>39</v>
      </c>
      <c r="E30" s="525" t="s">
        <v>173</v>
      </c>
      <c r="F30" s="525" t="s">
        <v>39</v>
      </c>
      <c r="G30" s="524" t="s">
        <v>489</v>
      </c>
      <c r="H30" s="525" t="s">
        <v>39</v>
      </c>
      <c r="I30" s="525" t="s">
        <v>173</v>
      </c>
      <c r="J30" s="525" t="s">
        <v>39</v>
      </c>
      <c r="K30" s="526" t="s">
        <v>489</v>
      </c>
      <c r="L30" s="525" t="s">
        <v>39</v>
      </c>
      <c r="M30" s="525" t="s">
        <v>173</v>
      </c>
      <c r="N30" s="505" t="s">
        <v>39</v>
      </c>
    </row>
    <row r="31" spans="1:14" ht="30" customHeight="1" x14ac:dyDescent="0.2">
      <c r="A31" s="528"/>
      <c r="B31" s="117" t="s">
        <v>78</v>
      </c>
      <c r="C31" s="524" t="s">
        <v>490</v>
      </c>
      <c r="D31" s="525" t="s">
        <v>40</v>
      </c>
      <c r="E31" s="525" t="s">
        <v>171</v>
      </c>
      <c r="F31" s="525" t="s">
        <v>40</v>
      </c>
      <c r="G31" s="524" t="s">
        <v>490</v>
      </c>
      <c r="H31" s="525" t="s">
        <v>40</v>
      </c>
      <c r="I31" s="525" t="s">
        <v>171</v>
      </c>
      <c r="J31" s="525" t="s">
        <v>40</v>
      </c>
      <c r="K31" s="526" t="s">
        <v>490</v>
      </c>
      <c r="L31" s="525" t="s">
        <v>40</v>
      </c>
      <c r="M31" s="525" t="s">
        <v>171</v>
      </c>
      <c r="N31" s="505" t="s">
        <v>40</v>
      </c>
    </row>
    <row r="32" spans="1:14" ht="30" customHeight="1" x14ac:dyDescent="0.2">
      <c r="A32" s="528"/>
      <c r="B32" s="145" t="s">
        <v>79</v>
      </c>
      <c r="C32" s="524" t="s">
        <v>444</v>
      </c>
      <c r="D32" s="525" t="s">
        <v>41</v>
      </c>
      <c r="E32" s="525" t="s">
        <v>172</v>
      </c>
      <c r="F32" s="525" t="s">
        <v>41</v>
      </c>
      <c r="G32" s="524" t="s">
        <v>444</v>
      </c>
      <c r="H32" s="525" t="s">
        <v>41</v>
      </c>
      <c r="I32" s="525" t="s">
        <v>172</v>
      </c>
      <c r="J32" s="525" t="s">
        <v>41</v>
      </c>
      <c r="K32" s="526" t="s">
        <v>444</v>
      </c>
      <c r="L32" s="525" t="s">
        <v>41</v>
      </c>
      <c r="M32" s="525" t="s">
        <v>172</v>
      </c>
      <c r="N32" s="505" t="s">
        <v>41</v>
      </c>
    </row>
    <row r="33" spans="1:14" ht="30" customHeight="1" x14ac:dyDescent="0.2">
      <c r="A33" s="528"/>
      <c r="B33" s="146" t="s">
        <v>80</v>
      </c>
      <c r="C33" s="524" t="s">
        <v>444</v>
      </c>
      <c r="D33" s="525" t="s">
        <v>41</v>
      </c>
      <c r="E33" s="525" t="s">
        <v>172</v>
      </c>
      <c r="F33" s="525" t="s">
        <v>41</v>
      </c>
      <c r="G33" s="524" t="s">
        <v>444</v>
      </c>
      <c r="H33" s="525" t="s">
        <v>41</v>
      </c>
      <c r="I33" s="525" t="s">
        <v>172</v>
      </c>
      <c r="J33" s="525" t="s">
        <v>41</v>
      </c>
      <c r="K33" s="526" t="s">
        <v>444</v>
      </c>
      <c r="L33" s="525" t="s">
        <v>41</v>
      </c>
      <c r="M33" s="525" t="s">
        <v>172</v>
      </c>
      <c r="N33" s="505" t="s">
        <v>41</v>
      </c>
    </row>
    <row r="34" spans="1:14" ht="30" customHeight="1" x14ac:dyDescent="0.2">
      <c r="A34" s="528"/>
      <c r="B34" s="115" t="s">
        <v>35</v>
      </c>
      <c r="C34" s="524" t="s">
        <v>136</v>
      </c>
      <c r="D34" s="525" t="s">
        <v>42</v>
      </c>
      <c r="E34" s="525" t="s">
        <v>136</v>
      </c>
      <c r="F34" s="525" t="s">
        <v>42</v>
      </c>
      <c r="G34" s="524" t="s">
        <v>136</v>
      </c>
      <c r="H34" s="525" t="s">
        <v>42</v>
      </c>
      <c r="I34" s="525" t="s">
        <v>136</v>
      </c>
      <c r="J34" s="525" t="s">
        <v>42</v>
      </c>
      <c r="K34" s="526" t="s">
        <v>136</v>
      </c>
      <c r="L34" s="525" t="s">
        <v>42</v>
      </c>
      <c r="M34" s="525" t="s">
        <v>136</v>
      </c>
      <c r="N34" s="505" t="s">
        <v>42</v>
      </c>
    </row>
    <row r="35" spans="1:14" ht="30" customHeight="1" x14ac:dyDescent="0.2">
      <c r="A35" s="528"/>
      <c r="B35" s="115" t="s">
        <v>17</v>
      </c>
      <c r="C35" s="524" t="s">
        <v>20</v>
      </c>
      <c r="D35" s="525" t="s">
        <v>20</v>
      </c>
      <c r="E35" s="525" t="s">
        <v>137</v>
      </c>
      <c r="F35" s="525" t="s">
        <v>20</v>
      </c>
      <c r="G35" s="524" t="s">
        <v>20</v>
      </c>
      <c r="H35" s="525" t="s">
        <v>20</v>
      </c>
      <c r="I35" s="525" t="s">
        <v>137</v>
      </c>
      <c r="J35" s="525" t="s">
        <v>20</v>
      </c>
      <c r="K35" s="526" t="s">
        <v>20</v>
      </c>
      <c r="L35" s="525" t="s">
        <v>20</v>
      </c>
      <c r="M35" s="525" t="s">
        <v>137</v>
      </c>
      <c r="N35" s="505" t="s">
        <v>20</v>
      </c>
    </row>
    <row r="36" spans="1:14" ht="30" customHeight="1" x14ac:dyDescent="0.2">
      <c r="A36" s="528"/>
      <c r="B36" s="115" t="s">
        <v>18</v>
      </c>
      <c r="C36" s="524" t="s">
        <v>20</v>
      </c>
      <c r="D36" s="525" t="s">
        <v>20</v>
      </c>
      <c r="E36" s="525" t="s">
        <v>137</v>
      </c>
      <c r="F36" s="525" t="s">
        <v>20</v>
      </c>
      <c r="G36" s="524" t="s">
        <v>20</v>
      </c>
      <c r="H36" s="525" t="s">
        <v>20</v>
      </c>
      <c r="I36" s="525" t="s">
        <v>137</v>
      </c>
      <c r="J36" s="525" t="s">
        <v>20</v>
      </c>
      <c r="K36" s="526" t="s">
        <v>20</v>
      </c>
      <c r="L36" s="525" t="s">
        <v>20</v>
      </c>
      <c r="M36" s="525" t="s">
        <v>137</v>
      </c>
      <c r="N36" s="505" t="s">
        <v>20</v>
      </c>
    </row>
    <row r="37" spans="1:14" ht="30" customHeight="1" x14ac:dyDescent="0.2">
      <c r="A37" s="528"/>
      <c r="B37" s="144" t="s">
        <v>198</v>
      </c>
      <c r="C37" s="130" t="s">
        <v>21</v>
      </c>
      <c r="D37" s="80" t="s">
        <v>174</v>
      </c>
      <c r="E37" s="81" t="s">
        <v>21</v>
      </c>
      <c r="F37" s="84" t="s">
        <v>174</v>
      </c>
      <c r="G37" s="130" t="s">
        <v>21</v>
      </c>
      <c r="H37" s="84" t="s">
        <v>174</v>
      </c>
      <c r="I37" s="85" t="s">
        <v>21</v>
      </c>
      <c r="J37" s="84" t="s">
        <v>174</v>
      </c>
      <c r="K37" s="249" t="s">
        <v>21</v>
      </c>
      <c r="L37" s="84" t="s">
        <v>174</v>
      </c>
      <c r="M37" s="85" t="s">
        <v>21</v>
      </c>
      <c r="N37" s="250" t="s">
        <v>174</v>
      </c>
    </row>
    <row r="38" spans="1:14" ht="30" customHeight="1" x14ac:dyDescent="0.2">
      <c r="A38" s="528"/>
      <c r="B38" s="118" t="s">
        <v>203</v>
      </c>
      <c r="C38" s="132" t="s">
        <v>175</v>
      </c>
      <c r="D38" s="82" t="s">
        <v>21</v>
      </c>
      <c r="E38" s="83" t="s">
        <v>175</v>
      </c>
      <c r="F38" s="82" t="s">
        <v>21</v>
      </c>
      <c r="G38" s="132" t="s">
        <v>175</v>
      </c>
      <c r="H38" s="82" t="s">
        <v>21</v>
      </c>
      <c r="I38" s="83" t="s">
        <v>175</v>
      </c>
      <c r="J38" s="82" t="s">
        <v>21</v>
      </c>
      <c r="K38" s="206" t="s">
        <v>175</v>
      </c>
      <c r="L38" s="82" t="s">
        <v>21</v>
      </c>
      <c r="M38" s="86" t="s">
        <v>175</v>
      </c>
      <c r="N38" s="251" t="s">
        <v>21</v>
      </c>
    </row>
    <row r="39" spans="1:14" ht="30" customHeight="1" thickBot="1" x14ac:dyDescent="0.25">
      <c r="A39" s="529"/>
      <c r="B39" s="119" t="s">
        <v>19</v>
      </c>
      <c r="C39" s="543" t="s">
        <v>176</v>
      </c>
      <c r="D39" s="544" t="s">
        <v>43</v>
      </c>
      <c r="E39" s="544" t="s">
        <v>176</v>
      </c>
      <c r="F39" s="544" t="s">
        <v>43</v>
      </c>
      <c r="G39" s="543" t="s">
        <v>176</v>
      </c>
      <c r="H39" s="544" t="s">
        <v>43</v>
      </c>
      <c r="I39" s="544" t="s">
        <v>176</v>
      </c>
      <c r="J39" s="544" t="s">
        <v>43</v>
      </c>
      <c r="K39" s="545" t="s">
        <v>176</v>
      </c>
      <c r="L39" s="546" t="s">
        <v>43</v>
      </c>
      <c r="M39" s="546" t="s">
        <v>176</v>
      </c>
      <c r="N39" s="547" t="s">
        <v>43</v>
      </c>
    </row>
    <row r="40" spans="1:14" ht="12.75" customHeight="1" x14ac:dyDescent="0.2">
      <c r="A40" s="51"/>
      <c r="C40" s="50"/>
      <c r="D40" s="50"/>
      <c r="E40" s="50"/>
      <c r="F40" s="50"/>
    </row>
    <row r="41" spans="1:14" ht="27.75" customHeight="1" x14ac:dyDescent="0.2">
      <c r="A41" s="51"/>
      <c r="B41" s="5" t="s">
        <v>69</v>
      </c>
      <c r="C41" s="42"/>
      <c r="D41" s="42"/>
      <c r="E41" s="50"/>
      <c r="F41" s="50"/>
    </row>
    <row r="42" spans="1:14" ht="32.25" customHeight="1" x14ac:dyDescent="0.2">
      <c r="A42" s="26"/>
      <c r="B42" s="5" t="s">
        <v>38</v>
      </c>
      <c r="H42" s="199"/>
      <c r="I42" s="199"/>
      <c r="J42" s="542" t="s">
        <v>14</v>
      </c>
      <c r="K42" s="542"/>
      <c r="L42" s="542"/>
      <c r="M42" s="542"/>
      <c r="N42" s="542"/>
    </row>
    <row r="43" spans="1:14" ht="19.8" x14ac:dyDescent="0.2">
      <c r="A43" s="26"/>
    </row>
    <row r="44" spans="1:14" ht="19.8" x14ac:dyDescent="0.2">
      <c r="A44" s="26"/>
    </row>
    <row r="45" spans="1:14" ht="19.8" x14ac:dyDescent="0.2">
      <c r="A45" s="26"/>
    </row>
    <row r="46" spans="1:14" ht="19.8" x14ac:dyDescent="0.2">
      <c r="A46" s="26"/>
    </row>
    <row r="47" spans="1:14" ht="19.8" x14ac:dyDescent="0.2">
      <c r="A47" s="26"/>
    </row>
    <row r="48" spans="1:14" ht="19.8" x14ac:dyDescent="0.2">
      <c r="A48" s="26"/>
    </row>
    <row r="49" spans="1:1" ht="19.8" x14ac:dyDescent="0.2">
      <c r="A49" s="26"/>
    </row>
    <row r="50" spans="1:1" ht="19.8" x14ac:dyDescent="0.2">
      <c r="A50" s="26"/>
    </row>
    <row r="51" spans="1:1" ht="19.8" x14ac:dyDescent="0.2">
      <c r="A51" s="26"/>
    </row>
    <row r="52" spans="1:1" ht="19.8" x14ac:dyDescent="0.2">
      <c r="A52" s="26"/>
    </row>
  </sheetData>
  <mergeCells count="105">
    <mergeCell ref="C35:F35"/>
    <mergeCell ref="G35:J35"/>
    <mergeCell ref="K35:N35"/>
    <mergeCell ref="J42:N42"/>
    <mergeCell ref="C36:F36"/>
    <mergeCell ref="G36:J36"/>
    <mergeCell ref="K36:N36"/>
    <mergeCell ref="C39:F39"/>
    <mergeCell ref="G39:J39"/>
    <mergeCell ref="K39:N39"/>
    <mergeCell ref="C33:F33"/>
    <mergeCell ref="G33:J33"/>
    <mergeCell ref="K33:N33"/>
    <mergeCell ref="C34:F34"/>
    <mergeCell ref="G34:J34"/>
    <mergeCell ref="K34:N34"/>
    <mergeCell ref="C31:F31"/>
    <mergeCell ref="G31:J31"/>
    <mergeCell ref="K31:N31"/>
    <mergeCell ref="C32:F32"/>
    <mergeCell ref="G32:J32"/>
    <mergeCell ref="K32:N32"/>
    <mergeCell ref="C27:F27"/>
    <mergeCell ref="G27:J27"/>
    <mergeCell ref="K27:N27"/>
    <mergeCell ref="C30:F30"/>
    <mergeCell ref="G30:J30"/>
    <mergeCell ref="K30:N30"/>
    <mergeCell ref="C26:F26"/>
    <mergeCell ref="G26:J26"/>
    <mergeCell ref="K26:N26"/>
    <mergeCell ref="C28:F28"/>
    <mergeCell ref="G28:J28"/>
    <mergeCell ref="K28:N28"/>
    <mergeCell ref="C23:F23"/>
    <mergeCell ref="G23:J23"/>
    <mergeCell ref="K23:N23"/>
    <mergeCell ref="C24:F24"/>
    <mergeCell ref="G24:J24"/>
    <mergeCell ref="K24:N24"/>
    <mergeCell ref="K21:N21"/>
    <mergeCell ref="C20:D20"/>
    <mergeCell ref="E20:F20"/>
    <mergeCell ref="G20:H20"/>
    <mergeCell ref="I20:J20"/>
    <mergeCell ref="K20:L20"/>
    <mergeCell ref="M20:N20"/>
    <mergeCell ref="C25:F25"/>
    <mergeCell ref="G25:J25"/>
    <mergeCell ref="K25:N25"/>
    <mergeCell ref="A16:A39"/>
    <mergeCell ref="C16:F16"/>
    <mergeCell ref="G16:J16"/>
    <mergeCell ref="K16:N16"/>
    <mergeCell ref="C17:F17"/>
    <mergeCell ref="G17:J17"/>
    <mergeCell ref="K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C22:F22"/>
    <mergeCell ref="G22:J22"/>
    <mergeCell ref="K22:N22"/>
    <mergeCell ref="I19:J19"/>
    <mergeCell ref="K19:L19"/>
    <mergeCell ref="M19:N19"/>
    <mergeCell ref="C21:F21"/>
    <mergeCell ref="G21:J21"/>
    <mergeCell ref="A15:B15"/>
    <mergeCell ref="C15:D15"/>
    <mergeCell ref="G15:H15"/>
    <mergeCell ref="K15:L15"/>
    <mergeCell ref="A10:B10"/>
    <mergeCell ref="A11:B11"/>
    <mergeCell ref="A12:B12"/>
    <mergeCell ref="A13:B13"/>
    <mergeCell ref="C13:D13"/>
    <mergeCell ref="G13:H13"/>
    <mergeCell ref="K13:L13"/>
    <mergeCell ref="A14:B14"/>
    <mergeCell ref="C14:D14"/>
    <mergeCell ref="G14:H14"/>
    <mergeCell ref="K14:L14"/>
    <mergeCell ref="A9:B9"/>
    <mergeCell ref="C2:D2"/>
    <mergeCell ref="K2:N2"/>
    <mergeCell ref="C3:F3"/>
    <mergeCell ref="G3:J3"/>
    <mergeCell ref="K3:N3"/>
    <mergeCell ref="A4:B5"/>
    <mergeCell ref="C4:D4"/>
    <mergeCell ref="E4:F4"/>
    <mergeCell ref="G4:H4"/>
    <mergeCell ref="I4:J4"/>
    <mergeCell ref="K4:L4"/>
    <mergeCell ref="M4:N4"/>
    <mergeCell ref="A6:B6"/>
    <mergeCell ref="A7:B7"/>
    <mergeCell ref="A8:B8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5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18C5F-7ABC-4F27-A9E2-5683E8248475}">
  <sheetPr>
    <tabColor theme="6" tint="-0.499984740745262"/>
    <pageSetUpPr fitToPage="1"/>
  </sheetPr>
  <dimension ref="A1:H52"/>
  <sheetViews>
    <sheetView zoomScale="101" workbookViewId="0">
      <selection activeCell="B38" sqref="B38"/>
    </sheetView>
  </sheetViews>
  <sheetFormatPr defaultColWidth="9" defaultRowHeight="22.2" x14ac:dyDescent="0.2"/>
  <cols>
    <col min="1" max="1" width="3.88671875" style="284" customWidth="1"/>
    <col min="2" max="2" width="56" style="284" customWidth="1"/>
    <col min="3" max="8" width="20.44140625" style="287" customWidth="1"/>
    <col min="9" max="16384" width="9" style="284"/>
  </cols>
  <sheetData>
    <row r="1" spans="1:8" ht="39" customHeight="1" thickBot="1" x14ac:dyDescent="0.25">
      <c r="A1" s="282"/>
      <c r="B1" s="283" t="s">
        <v>608</v>
      </c>
      <c r="G1" s="405" t="s">
        <v>580</v>
      </c>
      <c r="H1" s="405"/>
    </row>
    <row r="2" spans="1:8" ht="26.25" customHeight="1" x14ac:dyDescent="0.2">
      <c r="A2" s="406" t="s">
        <v>649</v>
      </c>
      <c r="B2" s="407"/>
      <c r="C2" s="410" t="s">
        <v>599</v>
      </c>
      <c r="D2" s="411"/>
      <c r="E2" s="410" t="s">
        <v>600</v>
      </c>
      <c r="F2" s="411"/>
      <c r="G2" s="412" t="s">
        <v>601</v>
      </c>
      <c r="H2" s="413"/>
    </row>
    <row r="3" spans="1:8" ht="23.25" customHeight="1" x14ac:dyDescent="0.2">
      <c r="A3" s="408"/>
      <c r="B3" s="409"/>
      <c r="C3" s="288" t="s">
        <v>3</v>
      </c>
      <c r="D3" s="289" t="s">
        <v>4</v>
      </c>
      <c r="E3" s="288" t="s">
        <v>3</v>
      </c>
      <c r="F3" s="290" t="s">
        <v>4</v>
      </c>
      <c r="G3" s="291" t="s">
        <v>3</v>
      </c>
      <c r="H3" s="292" t="s">
        <v>4</v>
      </c>
    </row>
    <row r="4" spans="1:8" ht="30" customHeight="1" x14ac:dyDescent="0.2">
      <c r="A4" s="414" t="s">
        <v>597</v>
      </c>
      <c r="B4" s="415"/>
      <c r="C4" s="293" t="s">
        <v>602</v>
      </c>
      <c r="D4" s="294" t="s">
        <v>603</v>
      </c>
      <c r="E4" s="293" t="s">
        <v>604</v>
      </c>
      <c r="F4" s="295" t="s">
        <v>606</v>
      </c>
      <c r="G4" s="296" t="s">
        <v>605</v>
      </c>
      <c r="H4" s="297" t="s">
        <v>607</v>
      </c>
    </row>
    <row r="5" spans="1:8" ht="30" customHeight="1" x14ac:dyDescent="0.2">
      <c r="A5" s="414" t="s">
        <v>598</v>
      </c>
      <c r="B5" s="415"/>
      <c r="C5" s="298" t="s">
        <v>609</v>
      </c>
      <c r="D5" s="299" t="s">
        <v>610</v>
      </c>
      <c r="E5" s="298" t="s">
        <v>639</v>
      </c>
      <c r="F5" s="300" t="s">
        <v>611</v>
      </c>
      <c r="G5" s="301" t="s">
        <v>612</v>
      </c>
      <c r="H5" s="302" t="s">
        <v>613</v>
      </c>
    </row>
    <row r="6" spans="1:8" ht="30" customHeight="1" x14ac:dyDescent="0.2">
      <c r="A6" s="416" t="s">
        <v>73</v>
      </c>
      <c r="B6" s="417"/>
      <c r="C6" s="298" t="s">
        <v>614</v>
      </c>
      <c r="D6" s="299" t="s">
        <v>634</v>
      </c>
      <c r="E6" s="298" t="s">
        <v>615</v>
      </c>
      <c r="F6" s="300" t="s">
        <v>640</v>
      </c>
      <c r="G6" s="301" t="s">
        <v>616</v>
      </c>
      <c r="H6" s="302" t="s">
        <v>620</v>
      </c>
    </row>
    <row r="7" spans="1:8" ht="30" customHeight="1" x14ac:dyDescent="0.2">
      <c r="A7" s="416" t="s">
        <v>31</v>
      </c>
      <c r="B7" s="417"/>
      <c r="C7" s="298" t="s">
        <v>241</v>
      </c>
      <c r="D7" s="299" t="s">
        <v>635</v>
      </c>
      <c r="E7" s="298" t="s">
        <v>633</v>
      </c>
      <c r="F7" s="300" t="s">
        <v>641</v>
      </c>
      <c r="G7" s="301" t="s">
        <v>260</v>
      </c>
      <c r="H7" s="302" t="s">
        <v>621</v>
      </c>
    </row>
    <row r="8" spans="1:8" ht="30" customHeight="1" x14ac:dyDescent="0.2">
      <c r="A8" s="416" t="s">
        <v>32</v>
      </c>
      <c r="B8" s="417"/>
      <c r="C8" s="298" t="s">
        <v>627</v>
      </c>
      <c r="D8" s="299" t="s">
        <v>636</v>
      </c>
      <c r="E8" s="298" t="s">
        <v>632</v>
      </c>
      <c r="F8" s="300" t="s">
        <v>642</v>
      </c>
      <c r="G8" s="301" t="s">
        <v>617</v>
      </c>
      <c r="H8" s="302" t="s">
        <v>622</v>
      </c>
    </row>
    <row r="9" spans="1:8" ht="30" customHeight="1" x14ac:dyDescent="0.2">
      <c r="A9" s="416" t="s">
        <v>33</v>
      </c>
      <c r="B9" s="417"/>
      <c r="C9" s="298" t="s">
        <v>628</v>
      </c>
      <c r="D9" s="299" t="s">
        <v>637</v>
      </c>
      <c r="E9" s="298" t="s">
        <v>631</v>
      </c>
      <c r="F9" s="300" t="s">
        <v>643</v>
      </c>
      <c r="G9" s="301" t="s">
        <v>618</v>
      </c>
      <c r="H9" s="302" t="s">
        <v>623</v>
      </c>
    </row>
    <row r="10" spans="1:8" ht="30" customHeight="1" x14ac:dyDescent="0.2">
      <c r="A10" s="403" t="s">
        <v>34</v>
      </c>
      <c r="B10" s="404"/>
      <c r="C10" s="303" t="s">
        <v>629</v>
      </c>
      <c r="D10" s="304" t="s">
        <v>638</v>
      </c>
      <c r="E10" s="303" t="s">
        <v>630</v>
      </c>
      <c r="F10" s="305" t="s">
        <v>644</v>
      </c>
      <c r="G10" s="306" t="s">
        <v>619</v>
      </c>
      <c r="H10" s="307" t="s">
        <v>624</v>
      </c>
    </row>
    <row r="11" spans="1:8" ht="30" customHeight="1" x14ac:dyDescent="0.2">
      <c r="A11" s="418" t="s">
        <v>645</v>
      </c>
      <c r="B11" s="419"/>
      <c r="C11" s="420" t="s">
        <v>429</v>
      </c>
      <c r="D11" s="421"/>
      <c r="E11" s="420" t="s">
        <v>430</v>
      </c>
      <c r="F11" s="422"/>
      <c r="G11" s="423" t="s">
        <v>431</v>
      </c>
      <c r="H11" s="424"/>
    </row>
    <row r="12" spans="1:8" ht="30" customHeight="1" x14ac:dyDescent="0.2">
      <c r="A12" s="425" t="s">
        <v>646</v>
      </c>
      <c r="B12" s="426"/>
      <c r="C12" s="427" t="s">
        <v>377</v>
      </c>
      <c r="D12" s="428"/>
      <c r="E12" s="427" t="s">
        <v>378</v>
      </c>
      <c r="F12" s="429"/>
      <c r="G12" s="430" t="s">
        <v>379</v>
      </c>
      <c r="H12" s="431"/>
    </row>
    <row r="13" spans="1:8" ht="30" customHeight="1" x14ac:dyDescent="0.2">
      <c r="A13" s="432" t="s">
        <v>647</v>
      </c>
      <c r="B13" s="433"/>
      <c r="C13" s="434" t="s">
        <v>486</v>
      </c>
      <c r="D13" s="435"/>
      <c r="E13" s="434" t="s">
        <v>487</v>
      </c>
      <c r="F13" s="436"/>
      <c r="G13" s="437" t="s">
        <v>428</v>
      </c>
      <c r="H13" s="438"/>
    </row>
    <row r="14" spans="1:8" ht="30" customHeight="1" x14ac:dyDescent="0.2">
      <c r="A14" s="439" t="s">
        <v>217</v>
      </c>
      <c r="B14" s="317" t="s">
        <v>36</v>
      </c>
      <c r="C14" s="420" t="s">
        <v>37</v>
      </c>
      <c r="D14" s="422"/>
      <c r="E14" s="420" t="s">
        <v>97</v>
      </c>
      <c r="F14" s="422"/>
      <c r="G14" s="423" t="s">
        <v>186</v>
      </c>
      <c r="H14" s="424"/>
    </row>
    <row r="15" spans="1:8" ht="30" customHeight="1" x14ac:dyDescent="0.2">
      <c r="A15" s="440"/>
      <c r="B15" s="318" t="s">
        <v>45</v>
      </c>
      <c r="C15" s="427" t="s">
        <v>99</v>
      </c>
      <c r="D15" s="429"/>
      <c r="E15" s="427" t="s">
        <v>200</v>
      </c>
      <c r="F15" s="429"/>
      <c r="G15" s="430" t="s">
        <v>201</v>
      </c>
      <c r="H15" s="431"/>
    </row>
    <row r="16" spans="1:8" ht="30" customHeight="1" x14ac:dyDescent="0.2">
      <c r="A16" s="440"/>
      <c r="B16" s="317" t="s">
        <v>438</v>
      </c>
      <c r="C16" s="427" t="s">
        <v>72</v>
      </c>
      <c r="D16" s="428"/>
      <c r="E16" s="427" t="s">
        <v>98</v>
      </c>
      <c r="F16" s="429"/>
      <c r="G16" s="430" t="s">
        <v>212</v>
      </c>
      <c r="H16" s="431"/>
    </row>
    <row r="17" spans="1:8" ht="30" customHeight="1" x14ac:dyDescent="0.2">
      <c r="A17" s="440"/>
      <c r="B17" s="317" t="s">
        <v>71</v>
      </c>
      <c r="C17" s="427" t="s">
        <v>60</v>
      </c>
      <c r="D17" s="428"/>
      <c r="E17" s="427" t="s">
        <v>99</v>
      </c>
      <c r="F17" s="429"/>
      <c r="G17" s="430" t="s">
        <v>213</v>
      </c>
      <c r="H17" s="431"/>
    </row>
    <row r="18" spans="1:8" ht="30" customHeight="1" x14ac:dyDescent="0.2">
      <c r="A18" s="440"/>
      <c r="B18" s="317" t="s">
        <v>437</v>
      </c>
      <c r="C18" s="442" t="s">
        <v>85</v>
      </c>
      <c r="D18" s="443"/>
      <c r="E18" s="442" t="s">
        <v>60</v>
      </c>
      <c r="F18" s="444"/>
      <c r="G18" s="445" t="s">
        <v>98</v>
      </c>
      <c r="H18" s="446"/>
    </row>
    <row r="19" spans="1:8" ht="30" customHeight="1" x14ac:dyDescent="0.2">
      <c r="A19" s="440"/>
      <c r="B19" s="317" t="s">
        <v>9</v>
      </c>
      <c r="C19" s="447" t="s">
        <v>204</v>
      </c>
      <c r="D19" s="448"/>
      <c r="E19" s="447" t="s">
        <v>206</v>
      </c>
      <c r="F19" s="448"/>
      <c r="G19" s="449" t="s">
        <v>214</v>
      </c>
      <c r="H19" s="450"/>
    </row>
    <row r="20" spans="1:8" ht="30" customHeight="1" x14ac:dyDescent="0.2">
      <c r="A20" s="440"/>
      <c r="B20" s="317" t="s">
        <v>432</v>
      </c>
      <c r="C20" s="427" t="s">
        <v>433</v>
      </c>
      <c r="D20" s="429"/>
      <c r="E20" s="427" t="s">
        <v>434</v>
      </c>
      <c r="F20" s="429"/>
      <c r="G20" s="430" t="s">
        <v>435</v>
      </c>
      <c r="H20" s="431"/>
    </row>
    <row r="21" spans="1:8" ht="30" customHeight="1" x14ac:dyDescent="0.2">
      <c r="A21" s="440"/>
      <c r="B21" s="317" t="s">
        <v>436</v>
      </c>
      <c r="C21" s="427" t="s">
        <v>205</v>
      </c>
      <c r="D21" s="429"/>
      <c r="E21" s="427" t="s">
        <v>207</v>
      </c>
      <c r="F21" s="429"/>
      <c r="G21" s="430" t="s">
        <v>215</v>
      </c>
      <c r="H21" s="431"/>
    </row>
    <row r="22" spans="1:8" ht="30" customHeight="1" x14ac:dyDescent="0.2">
      <c r="A22" s="440"/>
      <c r="B22" s="317" t="s">
        <v>86</v>
      </c>
      <c r="C22" s="427" t="s">
        <v>380</v>
      </c>
      <c r="D22" s="429"/>
      <c r="E22" s="427" t="s">
        <v>407</v>
      </c>
      <c r="F22" s="429"/>
      <c r="G22" s="430" t="s">
        <v>381</v>
      </c>
      <c r="H22" s="431"/>
    </row>
    <row r="23" spans="1:8" ht="30" customHeight="1" x14ac:dyDescent="0.2">
      <c r="A23" s="440"/>
      <c r="B23" s="342" t="s">
        <v>652</v>
      </c>
      <c r="C23" s="427" t="s">
        <v>593</v>
      </c>
      <c r="D23" s="429"/>
      <c r="E23" s="427" t="s">
        <v>594</v>
      </c>
      <c r="F23" s="429"/>
      <c r="G23" s="430" t="s">
        <v>595</v>
      </c>
      <c r="H23" s="431"/>
    </row>
    <row r="24" spans="1:8" ht="30" customHeight="1" x14ac:dyDescent="0.2">
      <c r="A24" s="440"/>
      <c r="B24" s="317" t="s">
        <v>374</v>
      </c>
      <c r="C24" s="427" t="s">
        <v>468</v>
      </c>
      <c r="D24" s="429"/>
      <c r="E24" s="427" t="s">
        <v>344</v>
      </c>
      <c r="F24" s="429"/>
      <c r="G24" s="430" t="s">
        <v>488</v>
      </c>
      <c r="H24" s="431"/>
    </row>
    <row r="25" spans="1:8" ht="30" customHeight="1" x14ac:dyDescent="0.2">
      <c r="A25" s="440"/>
      <c r="B25" s="317" t="s">
        <v>169</v>
      </c>
      <c r="C25" s="427" t="s">
        <v>121</v>
      </c>
      <c r="D25" s="429"/>
      <c r="E25" s="427" t="s">
        <v>121</v>
      </c>
      <c r="F25" s="429"/>
      <c r="G25" s="430" t="s">
        <v>121</v>
      </c>
      <c r="H25" s="431"/>
    </row>
    <row r="26" spans="1:8" ht="30" customHeight="1" x14ac:dyDescent="0.2">
      <c r="A26" s="440"/>
      <c r="B26" s="317" t="s">
        <v>269</v>
      </c>
      <c r="C26" s="427" t="s">
        <v>202</v>
      </c>
      <c r="D26" s="429"/>
      <c r="E26" s="427" t="s">
        <v>202</v>
      </c>
      <c r="F26" s="429"/>
      <c r="G26" s="430" t="s">
        <v>202</v>
      </c>
      <c r="H26" s="431"/>
    </row>
    <row r="27" spans="1:8" ht="30" customHeight="1" x14ac:dyDescent="0.2">
      <c r="A27" s="440"/>
      <c r="B27" s="317" t="s">
        <v>553</v>
      </c>
      <c r="C27" s="427" t="s">
        <v>557</v>
      </c>
      <c r="D27" s="429"/>
      <c r="E27" s="427" t="s">
        <v>557</v>
      </c>
      <c r="F27" s="429"/>
      <c r="G27" s="430" t="s">
        <v>557</v>
      </c>
      <c r="H27" s="431"/>
    </row>
    <row r="28" spans="1:8" ht="30" customHeight="1" x14ac:dyDescent="0.2">
      <c r="A28" s="440"/>
      <c r="B28" s="317" t="s">
        <v>15</v>
      </c>
      <c r="C28" s="298" t="s">
        <v>270</v>
      </c>
      <c r="D28" s="299" t="s">
        <v>268</v>
      </c>
      <c r="E28" s="298" t="s">
        <v>270</v>
      </c>
      <c r="F28" s="300" t="s">
        <v>268</v>
      </c>
      <c r="G28" s="301" t="s">
        <v>270</v>
      </c>
      <c r="H28" s="302" t="s">
        <v>268</v>
      </c>
    </row>
    <row r="29" spans="1:8" ht="30" customHeight="1" x14ac:dyDescent="0.2">
      <c r="A29" s="440"/>
      <c r="B29" s="319" t="s">
        <v>16</v>
      </c>
      <c r="C29" s="427" t="s">
        <v>489</v>
      </c>
      <c r="D29" s="429" t="s">
        <v>39</v>
      </c>
      <c r="E29" s="427" t="s">
        <v>489</v>
      </c>
      <c r="F29" s="429" t="s">
        <v>39</v>
      </c>
      <c r="G29" s="430" t="s">
        <v>489</v>
      </c>
      <c r="H29" s="431" t="s">
        <v>39</v>
      </c>
    </row>
    <row r="30" spans="1:8" ht="30" customHeight="1" x14ac:dyDescent="0.2">
      <c r="A30" s="440"/>
      <c r="B30" s="320" t="s">
        <v>78</v>
      </c>
      <c r="C30" s="427" t="s">
        <v>490</v>
      </c>
      <c r="D30" s="429" t="s">
        <v>40</v>
      </c>
      <c r="E30" s="427" t="s">
        <v>490</v>
      </c>
      <c r="F30" s="429" t="s">
        <v>40</v>
      </c>
      <c r="G30" s="430" t="s">
        <v>490</v>
      </c>
      <c r="H30" s="431" t="s">
        <v>40</v>
      </c>
    </row>
    <row r="31" spans="1:8" ht="30" customHeight="1" x14ac:dyDescent="0.2">
      <c r="A31" s="440"/>
      <c r="B31" s="321" t="s">
        <v>79</v>
      </c>
      <c r="C31" s="427" t="s">
        <v>444</v>
      </c>
      <c r="D31" s="429" t="s">
        <v>41</v>
      </c>
      <c r="E31" s="427" t="s">
        <v>444</v>
      </c>
      <c r="F31" s="429" t="s">
        <v>41</v>
      </c>
      <c r="G31" s="430" t="s">
        <v>444</v>
      </c>
      <c r="H31" s="431" t="s">
        <v>41</v>
      </c>
    </row>
    <row r="32" spans="1:8" ht="30" customHeight="1" x14ac:dyDescent="0.2">
      <c r="A32" s="440"/>
      <c r="B32" s="322" t="s">
        <v>80</v>
      </c>
      <c r="C32" s="427" t="s">
        <v>444</v>
      </c>
      <c r="D32" s="429" t="s">
        <v>41</v>
      </c>
      <c r="E32" s="427" t="s">
        <v>444</v>
      </c>
      <c r="F32" s="429" t="s">
        <v>41</v>
      </c>
      <c r="G32" s="430" t="s">
        <v>444</v>
      </c>
      <c r="H32" s="431" t="s">
        <v>41</v>
      </c>
    </row>
    <row r="33" spans="1:8" ht="30" customHeight="1" x14ac:dyDescent="0.2">
      <c r="A33" s="440"/>
      <c r="B33" s="317" t="s">
        <v>35</v>
      </c>
      <c r="C33" s="427" t="s">
        <v>136</v>
      </c>
      <c r="D33" s="429" t="s">
        <v>42</v>
      </c>
      <c r="E33" s="427" t="s">
        <v>136</v>
      </c>
      <c r="F33" s="429" t="s">
        <v>42</v>
      </c>
      <c r="G33" s="430" t="s">
        <v>136</v>
      </c>
      <c r="H33" s="431" t="s">
        <v>42</v>
      </c>
    </row>
    <row r="34" spans="1:8" ht="30" customHeight="1" x14ac:dyDescent="0.2">
      <c r="A34" s="440"/>
      <c r="B34" s="317" t="s">
        <v>17</v>
      </c>
      <c r="C34" s="427" t="s">
        <v>20</v>
      </c>
      <c r="D34" s="429" t="s">
        <v>20</v>
      </c>
      <c r="E34" s="427" t="s">
        <v>20</v>
      </c>
      <c r="F34" s="429" t="s">
        <v>20</v>
      </c>
      <c r="G34" s="430" t="s">
        <v>20</v>
      </c>
      <c r="H34" s="431" t="s">
        <v>20</v>
      </c>
    </row>
    <row r="35" spans="1:8" ht="30" customHeight="1" x14ac:dyDescent="0.2">
      <c r="A35" s="440"/>
      <c r="B35" s="317" t="s">
        <v>18</v>
      </c>
      <c r="C35" s="427" t="s">
        <v>20</v>
      </c>
      <c r="D35" s="429" t="s">
        <v>20</v>
      </c>
      <c r="E35" s="427" t="s">
        <v>20</v>
      </c>
      <c r="F35" s="429" t="s">
        <v>20</v>
      </c>
      <c r="G35" s="430" t="s">
        <v>20</v>
      </c>
      <c r="H35" s="431" t="s">
        <v>20</v>
      </c>
    </row>
    <row r="36" spans="1:8" ht="30" customHeight="1" x14ac:dyDescent="0.2">
      <c r="A36" s="440"/>
      <c r="B36" s="319" t="s">
        <v>198</v>
      </c>
      <c r="C36" s="309" t="s">
        <v>21</v>
      </c>
      <c r="D36" s="310" t="s">
        <v>174</v>
      </c>
      <c r="E36" s="309" t="s">
        <v>21</v>
      </c>
      <c r="F36" s="311" t="s">
        <v>174</v>
      </c>
      <c r="G36" s="312" t="s">
        <v>21</v>
      </c>
      <c r="H36" s="313" t="s">
        <v>174</v>
      </c>
    </row>
    <row r="37" spans="1:8" ht="30" customHeight="1" x14ac:dyDescent="0.2">
      <c r="A37" s="440"/>
      <c r="B37" s="323" t="s">
        <v>203</v>
      </c>
      <c r="C37" s="293" t="s">
        <v>175</v>
      </c>
      <c r="D37" s="308" t="s">
        <v>21</v>
      </c>
      <c r="E37" s="293" t="s">
        <v>175</v>
      </c>
      <c r="F37" s="308" t="s">
        <v>21</v>
      </c>
      <c r="G37" s="296" t="s">
        <v>175</v>
      </c>
      <c r="H37" s="314" t="s">
        <v>21</v>
      </c>
    </row>
    <row r="38" spans="1:8" ht="30" customHeight="1" x14ac:dyDescent="0.2">
      <c r="A38" s="440"/>
      <c r="B38" s="343" t="s">
        <v>651</v>
      </c>
      <c r="C38" s="384" t="s">
        <v>20</v>
      </c>
      <c r="D38" s="385" t="s">
        <v>20</v>
      </c>
      <c r="E38" s="384" t="s">
        <v>20</v>
      </c>
      <c r="F38" s="385" t="s">
        <v>20</v>
      </c>
      <c r="G38" s="384" t="s">
        <v>20</v>
      </c>
      <c r="H38" s="385" t="s">
        <v>20</v>
      </c>
    </row>
    <row r="39" spans="1:8" ht="30" customHeight="1" thickBot="1" x14ac:dyDescent="0.25">
      <c r="A39" s="441"/>
      <c r="B39" s="324" t="s">
        <v>19</v>
      </c>
      <c r="C39" s="451" t="s">
        <v>176</v>
      </c>
      <c r="D39" s="452" t="s">
        <v>43</v>
      </c>
      <c r="E39" s="451" t="s">
        <v>176</v>
      </c>
      <c r="F39" s="452" t="s">
        <v>43</v>
      </c>
      <c r="G39" s="453" t="s">
        <v>176</v>
      </c>
      <c r="H39" s="454" t="s">
        <v>43</v>
      </c>
    </row>
    <row r="40" spans="1:8" ht="12.75" customHeight="1" x14ac:dyDescent="0.2">
      <c r="A40" s="285"/>
      <c r="C40" s="286"/>
      <c r="D40" s="286"/>
    </row>
    <row r="41" spans="1:8" ht="27.75" customHeight="1" x14ac:dyDescent="0.2">
      <c r="A41" s="285"/>
      <c r="B41" s="287" t="s">
        <v>69</v>
      </c>
      <c r="C41" s="286"/>
      <c r="D41" s="286"/>
      <c r="G41" s="287" t="s">
        <v>625</v>
      </c>
    </row>
    <row r="42" spans="1:8" ht="32.25" customHeight="1" x14ac:dyDescent="0.2">
      <c r="A42" s="282"/>
      <c r="B42" s="284" t="s">
        <v>38</v>
      </c>
      <c r="F42" s="315"/>
      <c r="G42" s="316"/>
      <c r="H42" s="316"/>
    </row>
    <row r="43" spans="1:8" x14ac:dyDescent="0.2">
      <c r="A43" s="282"/>
    </row>
    <row r="44" spans="1:8" x14ac:dyDescent="0.2">
      <c r="A44" s="282"/>
    </row>
    <row r="45" spans="1:8" x14ac:dyDescent="0.2">
      <c r="A45" s="282"/>
    </row>
    <row r="46" spans="1:8" x14ac:dyDescent="0.2">
      <c r="A46" s="282"/>
    </row>
    <row r="47" spans="1:8" x14ac:dyDescent="0.2">
      <c r="A47" s="282"/>
    </row>
    <row r="48" spans="1:8" x14ac:dyDescent="0.2">
      <c r="A48" s="282"/>
    </row>
    <row r="49" spans="1:1" x14ac:dyDescent="0.2">
      <c r="A49" s="282"/>
    </row>
    <row r="50" spans="1:1" x14ac:dyDescent="0.2">
      <c r="A50" s="282"/>
    </row>
    <row r="51" spans="1:1" x14ac:dyDescent="0.2">
      <c r="A51" s="282"/>
    </row>
    <row r="52" spans="1:1" x14ac:dyDescent="0.2">
      <c r="A52" s="282"/>
    </row>
  </sheetData>
  <mergeCells count="94">
    <mergeCell ref="G38:H38"/>
    <mergeCell ref="G1:H1"/>
    <mergeCell ref="C32:D32"/>
    <mergeCell ref="E32:F32"/>
    <mergeCell ref="C29:D29"/>
    <mergeCell ref="E29:F29"/>
    <mergeCell ref="C30:D30"/>
    <mergeCell ref="E30:F30"/>
    <mergeCell ref="G14:H14"/>
    <mergeCell ref="G15:H15"/>
    <mergeCell ref="G18:H18"/>
    <mergeCell ref="G20:H20"/>
    <mergeCell ref="C31:D31"/>
    <mergeCell ref="E31:F31"/>
    <mergeCell ref="G16:H16"/>
    <mergeCell ref="C17:D17"/>
    <mergeCell ref="G39:H39"/>
    <mergeCell ref="G19:H19"/>
    <mergeCell ref="G29:H29"/>
    <mergeCell ref="G30:H30"/>
    <mergeCell ref="G31:H31"/>
    <mergeCell ref="G32:H32"/>
    <mergeCell ref="G33:H33"/>
    <mergeCell ref="G23:H23"/>
    <mergeCell ref="G34:H34"/>
    <mergeCell ref="G35:H35"/>
    <mergeCell ref="G27:H27"/>
    <mergeCell ref="G26:H26"/>
    <mergeCell ref="G25:H25"/>
    <mergeCell ref="G24:H24"/>
    <mergeCell ref="G22:H22"/>
    <mergeCell ref="G21:H21"/>
    <mergeCell ref="C39:D39"/>
    <mergeCell ref="E39:F39"/>
    <mergeCell ref="C33:D33"/>
    <mergeCell ref="E33:F33"/>
    <mergeCell ref="C34:D34"/>
    <mergeCell ref="E34:F34"/>
    <mergeCell ref="C35:D35"/>
    <mergeCell ref="E35:F35"/>
    <mergeCell ref="C38:D38"/>
    <mergeCell ref="E38:F38"/>
    <mergeCell ref="E17:F17"/>
    <mergeCell ref="G17:H17"/>
    <mergeCell ref="C21:D21"/>
    <mergeCell ref="E21:F21"/>
    <mergeCell ref="C19:D19"/>
    <mergeCell ref="E19:F19"/>
    <mergeCell ref="C20:D20"/>
    <mergeCell ref="E20:F20"/>
    <mergeCell ref="C23:D23"/>
    <mergeCell ref="E23:F23"/>
    <mergeCell ref="E24:F24"/>
    <mergeCell ref="C25:D25"/>
    <mergeCell ref="E25:F25"/>
    <mergeCell ref="A14:A39"/>
    <mergeCell ref="C14:D14"/>
    <mergeCell ref="E14:F14"/>
    <mergeCell ref="C15:D15"/>
    <mergeCell ref="E15:F15"/>
    <mergeCell ref="C16:D16"/>
    <mergeCell ref="E16:F16"/>
    <mergeCell ref="C18:D18"/>
    <mergeCell ref="E18:F18"/>
    <mergeCell ref="C22:D22"/>
    <mergeCell ref="E22:F22"/>
    <mergeCell ref="C26:D26"/>
    <mergeCell ref="E26:F26"/>
    <mergeCell ref="C27:D27"/>
    <mergeCell ref="E27:F27"/>
    <mergeCell ref="C24:D24"/>
    <mergeCell ref="E13:F13"/>
    <mergeCell ref="G13:H13"/>
    <mergeCell ref="A8:B8"/>
    <mergeCell ref="A9:B9"/>
    <mergeCell ref="A10:B10"/>
    <mergeCell ref="A11:B11"/>
    <mergeCell ref="C11:D11"/>
    <mergeCell ref="E11:F11"/>
    <mergeCell ref="G11:H11"/>
    <mergeCell ref="A12:B12"/>
    <mergeCell ref="C12:D12"/>
    <mergeCell ref="E12:F12"/>
    <mergeCell ref="G12:H12"/>
    <mergeCell ref="A7:B7"/>
    <mergeCell ref="A2:B3"/>
    <mergeCell ref="A13:B13"/>
    <mergeCell ref="C13:D13"/>
    <mergeCell ref="C2:D2"/>
    <mergeCell ref="E2:F2"/>
    <mergeCell ref="G2:H2"/>
    <mergeCell ref="A4:B4"/>
    <mergeCell ref="A5:B5"/>
    <mergeCell ref="A6:B6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24" workbookViewId="0">
      <selection activeCell="D16" sqref="D16"/>
    </sheetView>
  </sheetViews>
  <sheetFormatPr defaultColWidth="9" defaultRowHeight="19.8" x14ac:dyDescent="0.2"/>
  <cols>
    <col min="1" max="1" width="7.109375" style="53" customWidth="1"/>
    <col min="2" max="2" width="9" style="53"/>
    <col min="3" max="3" width="5.88671875" style="53" customWidth="1"/>
    <col min="4" max="4" width="12.21875" style="53" customWidth="1"/>
    <col min="5" max="8" width="9" style="53"/>
    <col min="9" max="9" width="18.109375" style="53" bestFit="1" customWidth="1"/>
    <col min="10" max="16384" width="9" style="53"/>
  </cols>
  <sheetData>
    <row r="1" spans="1:9" x14ac:dyDescent="0.2">
      <c r="I1" s="54">
        <f ca="1">NOW()</f>
        <v>45259.739028009259</v>
      </c>
    </row>
    <row r="2" spans="1:9" ht="29.25" customHeight="1" x14ac:dyDescent="0.2">
      <c r="A2" s="55" t="s">
        <v>235</v>
      </c>
      <c r="B2" s="56" t="s">
        <v>236</v>
      </c>
      <c r="C2" s="57"/>
      <c r="D2" s="58" t="s">
        <v>233</v>
      </c>
      <c r="E2" s="59">
        <v>0.1</v>
      </c>
      <c r="F2" s="59">
        <v>0.2</v>
      </c>
      <c r="G2" s="59">
        <v>0.3</v>
      </c>
    </row>
    <row r="3" spans="1:9" x14ac:dyDescent="0.2">
      <c r="A3" s="362" t="s">
        <v>231</v>
      </c>
      <c r="B3" s="353" t="s">
        <v>230</v>
      </c>
      <c r="C3" s="353"/>
      <c r="D3" s="60">
        <v>822</v>
      </c>
      <c r="E3" s="61">
        <f t="shared" ref="E3:E8" si="0">ROUNDDOWN(D3*10.27,0)-ROUNDDOWN(D3*10.27*0.9,0)</f>
        <v>844</v>
      </c>
      <c r="F3" s="62">
        <f t="shared" ref="F3:F8" si="1">ROUNDDOWN(D3*10.27,0)-ROUNDDOWN(D3*10.27*0.8,0)</f>
        <v>1688</v>
      </c>
      <c r="G3" s="62">
        <f t="shared" ref="G3:G8" si="2">ROUNDDOWN(D3*10.27,0)-ROUNDDOWN(D3*10.27*0.7,0)</f>
        <v>2532</v>
      </c>
    </row>
    <row r="4" spans="1:9" x14ac:dyDescent="0.2">
      <c r="A4" s="362"/>
      <c r="B4" s="353" t="s">
        <v>229</v>
      </c>
      <c r="C4" s="353"/>
      <c r="D4" s="60">
        <v>896</v>
      </c>
      <c r="E4" s="61">
        <f t="shared" si="0"/>
        <v>920</v>
      </c>
      <c r="F4" s="62">
        <f t="shared" si="1"/>
        <v>1840</v>
      </c>
      <c r="G4" s="62">
        <f t="shared" si="2"/>
        <v>2760</v>
      </c>
    </row>
    <row r="5" spans="1:9" x14ac:dyDescent="0.2">
      <c r="A5" s="362"/>
      <c r="B5" s="353" t="s">
        <v>228</v>
      </c>
      <c r="C5" s="353"/>
      <c r="D5" s="60">
        <v>959</v>
      </c>
      <c r="E5" s="61">
        <f t="shared" si="0"/>
        <v>984</v>
      </c>
      <c r="F5" s="62">
        <f t="shared" si="1"/>
        <v>1969</v>
      </c>
      <c r="G5" s="62">
        <f t="shared" si="2"/>
        <v>2954</v>
      </c>
    </row>
    <row r="6" spans="1:9" x14ac:dyDescent="0.2">
      <c r="A6" s="362"/>
      <c r="B6" s="353" t="s">
        <v>227</v>
      </c>
      <c r="C6" s="353"/>
      <c r="D6" s="60">
        <v>1015</v>
      </c>
      <c r="E6" s="62">
        <f t="shared" si="0"/>
        <v>1043</v>
      </c>
      <c r="F6" s="62">
        <f t="shared" si="1"/>
        <v>2085</v>
      </c>
      <c r="G6" s="62">
        <f t="shared" si="2"/>
        <v>3128</v>
      </c>
    </row>
    <row r="7" spans="1:9" x14ac:dyDescent="0.2">
      <c r="A7" s="362"/>
      <c r="B7" s="353" t="s">
        <v>226</v>
      </c>
      <c r="C7" s="353"/>
      <c r="D7" s="60">
        <v>1070</v>
      </c>
      <c r="E7" s="62">
        <f t="shared" si="0"/>
        <v>1098</v>
      </c>
      <c r="F7" s="62">
        <f t="shared" si="1"/>
        <v>2197</v>
      </c>
      <c r="G7" s="62">
        <f t="shared" si="2"/>
        <v>3296</v>
      </c>
    </row>
    <row r="8" spans="1:9" x14ac:dyDescent="0.2">
      <c r="A8" s="362" t="s">
        <v>232</v>
      </c>
      <c r="B8" s="353" t="s">
        <v>230</v>
      </c>
      <c r="C8" s="353"/>
      <c r="D8" s="60">
        <v>742</v>
      </c>
      <c r="E8" s="61">
        <f t="shared" si="0"/>
        <v>762</v>
      </c>
      <c r="F8" s="62">
        <f t="shared" si="1"/>
        <v>1524</v>
      </c>
      <c r="G8" s="62">
        <f t="shared" si="2"/>
        <v>2286</v>
      </c>
    </row>
    <row r="9" spans="1:9" x14ac:dyDescent="0.2">
      <c r="A9" s="362"/>
      <c r="B9" s="353" t="s">
        <v>229</v>
      </c>
      <c r="C9" s="353"/>
      <c r="D9" s="60">
        <v>814</v>
      </c>
      <c r="E9" s="61">
        <f t="shared" ref="E9:E12" si="3">ROUNDDOWN(D9*10.27,0)-ROUNDDOWN(D9*10.27*0.9,0)</f>
        <v>836</v>
      </c>
      <c r="F9" s="62">
        <f t="shared" ref="F9:F12" si="4">ROUNDDOWN(D9*10.27,0)-ROUNDDOWN(D9*10.27*0.8,0)</f>
        <v>1672</v>
      </c>
      <c r="G9" s="62">
        <f t="shared" ref="G9:G12" si="5">ROUNDDOWN(D9*10.27,0)-ROUNDDOWN(D9*10.27*0.7,0)</f>
        <v>2508</v>
      </c>
    </row>
    <row r="10" spans="1:9" x14ac:dyDescent="0.2">
      <c r="A10" s="362"/>
      <c r="B10" s="353" t="s">
        <v>228</v>
      </c>
      <c r="C10" s="353"/>
      <c r="D10" s="60">
        <v>876</v>
      </c>
      <c r="E10" s="61">
        <f t="shared" si="3"/>
        <v>900</v>
      </c>
      <c r="F10" s="62">
        <f t="shared" si="4"/>
        <v>1799</v>
      </c>
      <c r="G10" s="62">
        <f t="shared" si="5"/>
        <v>2699</v>
      </c>
    </row>
    <row r="11" spans="1:9" x14ac:dyDescent="0.2">
      <c r="A11" s="362"/>
      <c r="B11" s="353" t="s">
        <v>227</v>
      </c>
      <c r="C11" s="353"/>
      <c r="D11" s="60">
        <v>932</v>
      </c>
      <c r="E11" s="61">
        <f t="shared" si="3"/>
        <v>957</v>
      </c>
      <c r="F11" s="62">
        <f t="shared" si="4"/>
        <v>1914</v>
      </c>
      <c r="G11" s="62">
        <f t="shared" si="5"/>
        <v>2871</v>
      </c>
    </row>
    <row r="12" spans="1:9" x14ac:dyDescent="0.2">
      <c r="A12" s="362"/>
      <c r="B12" s="353" t="s">
        <v>226</v>
      </c>
      <c r="C12" s="353"/>
      <c r="D12" s="60">
        <v>988</v>
      </c>
      <c r="E12" s="62">
        <f t="shared" si="3"/>
        <v>1014</v>
      </c>
      <c r="F12" s="62">
        <f t="shared" si="4"/>
        <v>2029</v>
      </c>
      <c r="G12" s="62">
        <f t="shared" si="5"/>
        <v>3044</v>
      </c>
    </row>
    <row r="13" spans="1:9" x14ac:dyDescent="0.2">
      <c r="A13" s="60"/>
      <c r="B13" s="548" t="s">
        <v>234</v>
      </c>
      <c r="C13" s="549"/>
      <c r="D13" s="60">
        <v>239</v>
      </c>
      <c r="E13" s="60">
        <f>ROUNDDOWN(D13*10.27,0)-ROUNDDOWN(D13*10.27*0.9,0)</f>
        <v>245</v>
      </c>
      <c r="F13" s="62">
        <f>ROUNDDOWN(D13*10.27,0)-ROUNDDOWN(D13*10.27*0.8,0)</f>
        <v>491</v>
      </c>
      <c r="G13" s="62">
        <f>ROUNDDOWN(D13*10.27,0)-ROUNDDOWN(D13*10.27*0.7,0)</f>
        <v>736</v>
      </c>
    </row>
    <row r="15" spans="1:9" x14ac:dyDescent="0.2">
      <c r="A15" s="55" t="s">
        <v>237</v>
      </c>
      <c r="B15" s="56" t="s">
        <v>236</v>
      </c>
      <c r="C15" s="57"/>
      <c r="D15" s="58" t="s">
        <v>233</v>
      </c>
      <c r="E15" s="60">
        <v>0.1</v>
      </c>
      <c r="F15" s="60">
        <v>0.2</v>
      </c>
      <c r="G15" s="60">
        <v>0.3</v>
      </c>
    </row>
    <row r="16" spans="1:9" x14ac:dyDescent="0.2">
      <c r="A16" s="354" t="s">
        <v>231</v>
      </c>
      <c r="B16" s="353" t="s">
        <v>280</v>
      </c>
      <c r="C16" s="357"/>
      <c r="D16" s="63">
        <v>660</v>
      </c>
      <c r="E16" s="62">
        <f t="shared" ref="E16:E24" si="6">ROUNDDOWN(D16*10.27,0)-ROUNDDOWN(D16*10.27*0.9,0)</f>
        <v>678</v>
      </c>
      <c r="F16" s="62">
        <f t="shared" ref="F16:F24" si="7">ROUNDDOWN(D16*10.27,0)-ROUNDDOWN(D16*10.27*0.8,0)</f>
        <v>1356</v>
      </c>
      <c r="G16" s="62">
        <f t="shared" ref="G16:G25" si="8">ROUNDDOWN(D16*10.27,0)-ROUNDDOWN(D16*10.27*0.7,0)</f>
        <v>2034</v>
      </c>
    </row>
    <row r="17" spans="1:7" x14ac:dyDescent="0.2">
      <c r="A17" s="355"/>
      <c r="B17" s="353" t="s">
        <v>281</v>
      </c>
      <c r="C17" s="357"/>
      <c r="D17" s="63">
        <v>816</v>
      </c>
      <c r="E17" s="62">
        <f t="shared" si="6"/>
        <v>838</v>
      </c>
      <c r="F17" s="62">
        <f t="shared" si="7"/>
        <v>1676</v>
      </c>
      <c r="G17" s="62">
        <f t="shared" si="8"/>
        <v>2514</v>
      </c>
    </row>
    <row r="18" spans="1:7" ht="18.75" customHeight="1" x14ac:dyDescent="0.2">
      <c r="A18" s="355"/>
      <c r="B18" s="353" t="s">
        <v>230</v>
      </c>
      <c r="C18" s="357"/>
      <c r="D18" s="60">
        <v>876</v>
      </c>
      <c r="E18" s="62">
        <f t="shared" si="6"/>
        <v>900</v>
      </c>
      <c r="F18" s="62">
        <f t="shared" si="7"/>
        <v>1799</v>
      </c>
      <c r="G18" s="62">
        <f t="shared" si="8"/>
        <v>2699</v>
      </c>
    </row>
    <row r="19" spans="1:7" ht="18.75" customHeight="1" x14ac:dyDescent="0.2">
      <c r="A19" s="355"/>
      <c r="B19" s="353" t="s">
        <v>229</v>
      </c>
      <c r="C19" s="357"/>
      <c r="D19" s="60">
        <v>950</v>
      </c>
      <c r="E19" s="62">
        <f t="shared" si="6"/>
        <v>976</v>
      </c>
      <c r="F19" s="62">
        <f t="shared" si="7"/>
        <v>1951</v>
      </c>
      <c r="G19" s="62">
        <f t="shared" si="8"/>
        <v>2927</v>
      </c>
    </row>
    <row r="20" spans="1:7" ht="18.75" customHeight="1" x14ac:dyDescent="0.2">
      <c r="A20" s="355"/>
      <c r="B20" s="353" t="s">
        <v>228</v>
      </c>
      <c r="C20" s="357"/>
      <c r="D20" s="62">
        <v>1012</v>
      </c>
      <c r="E20" s="62">
        <f t="shared" si="6"/>
        <v>1040</v>
      </c>
      <c r="F20" s="62">
        <f t="shared" si="7"/>
        <v>2079</v>
      </c>
      <c r="G20" s="62">
        <f t="shared" si="8"/>
        <v>3118</v>
      </c>
    </row>
    <row r="21" spans="1:7" ht="18.75" customHeight="1" x14ac:dyDescent="0.2">
      <c r="A21" s="355"/>
      <c r="B21" s="353" t="s">
        <v>227</v>
      </c>
      <c r="C21" s="357"/>
      <c r="D21" s="62">
        <v>1068</v>
      </c>
      <c r="E21" s="62">
        <f t="shared" si="6"/>
        <v>1097</v>
      </c>
      <c r="F21" s="62">
        <f t="shared" si="7"/>
        <v>2194</v>
      </c>
      <c r="G21" s="62">
        <f t="shared" si="8"/>
        <v>3291</v>
      </c>
    </row>
    <row r="22" spans="1:7" ht="18.75" customHeight="1" x14ac:dyDescent="0.2">
      <c r="A22" s="356"/>
      <c r="B22" s="353" t="s">
        <v>226</v>
      </c>
      <c r="C22" s="357"/>
      <c r="D22" s="62">
        <v>1124</v>
      </c>
      <c r="E22" s="62">
        <f t="shared" si="6"/>
        <v>1154</v>
      </c>
      <c r="F22" s="62">
        <f t="shared" si="7"/>
        <v>2309</v>
      </c>
      <c r="G22" s="62">
        <f t="shared" si="8"/>
        <v>3463</v>
      </c>
    </row>
    <row r="23" spans="1:7" ht="18.75" customHeight="1" x14ac:dyDescent="0.2">
      <c r="A23" s="354" t="s">
        <v>232</v>
      </c>
      <c r="B23" s="353" t="s">
        <v>280</v>
      </c>
      <c r="C23" s="357"/>
      <c r="D23" s="62">
        <v>621</v>
      </c>
      <c r="E23" s="62">
        <f t="shared" si="6"/>
        <v>638</v>
      </c>
      <c r="F23" s="62">
        <f t="shared" si="7"/>
        <v>1275</v>
      </c>
      <c r="G23" s="62">
        <f t="shared" si="8"/>
        <v>1913</v>
      </c>
    </row>
    <row r="24" spans="1:7" ht="18.75" customHeight="1" x14ac:dyDescent="0.2">
      <c r="A24" s="355"/>
      <c r="B24" s="353" t="s">
        <v>281</v>
      </c>
      <c r="C24" s="357"/>
      <c r="D24" s="62">
        <v>762</v>
      </c>
      <c r="E24" s="62">
        <f t="shared" si="6"/>
        <v>782</v>
      </c>
      <c r="F24" s="62">
        <f t="shared" si="7"/>
        <v>1565</v>
      </c>
      <c r="G24" s="62">
        <f t="shared" si="8"/>
        <v>2347</v>
      </c>
    </row>
    <row r="25" spans="1:7" ht="19.5" customHeight="1" x14ac:dyDescent="0.2">
      <c r="A25" s="355"/>
      <c r="B25" s="353" t="s">
        <v>230</v>
      </c>
      <c r="C25" s="357"/>
      <c r="D25" s="60">
        <v>797</v>
      </c>
      <c r="E25" s="62">
        <f t="shared" ref="E25" si="9">ROUNDDOWN(D25*10.27,0)-ROUNDDOWN(D25*10.27*0.9,0)</f>
        <v>819</v>
      </c>
      <c r="F25" s="62">
        <f t="shared" ref="F25" si="10">ROUNDDOWN(D25*10.27,0)-ROUNDDOWN(D25*10.27*0.8,0)</f>
        <v>1637</v>
      </c>
      <c r="G25" s="62">
        <f t="shared" si="8"/>
        <v>2456</v>
      </c>
    </row>
    <row r="26" spans="1:7" x14ac:dyDescent="0.2">
      <c r="A26" s="355"/>
      <c r="B26" s="353" t="s">
        <v>229</v>
      </c>
      <c r="C26" s="357"/>
      <c r="D26" s="60">
        <v>868</v>
      </c>
      <c r="E26" s="62">
        <f t="shared" ref="E26:E29" si="11">ROUNDDOWN(D26*10.27,0)-ROUNDDOWN(D26*10.27*0.9,0)</f>
        <v>892</v>
      </c>
      <c r="F26" s="62">
        <f t="shared" ref="F26:F29" si="12">ROUNDDOWN(D26*10.27,0)-ROUNDDOWN(D26*10.27*0.8,0)</f>
        <v>1783</v>
      </c>
      <c r="G26" s="62">
        <f t="shared" ref="G26:G29" si="13">ROUNDDOWN(D26*10.27,0)-ROUNDDOWN(D26*10.27*0.7,0)</f>
        <v>2674</v>
      </c>
    </row>
    <row r="27" spans="1:7" x14ac:dyDescent="0.2">
      <c r="A27" s="355"/>
      <c r="B27" s="353" t="s">
        <v>228</v>
      </c>
      <c r="C27" s="357"/>
      <c r="D27" s="60">
        <v>930</v>
      </c>
      <c r="E27" s="62">
        <f t="shared" si="11"/>
        <v>956</v>
      </c>
      <c r="F27" s="62">
        <f t="shared" si="12"/>
        <v>1911</v>
      </c>
      <c r="G27" s="62">
        <f t="shared" si="13"/>
        <v>2866</v>
      </c>
    </row>
    <row r="28" spans="1:7" x14ac:dyDescent="0.2">
      <c r="A28" s="355"/>
      <c r="B28" s="353" t="s">
        <v>227</v>
      </c>
      <c r="C28" s="357"/>
      <c r="D28" s="60">
        <v>986</v>
      </c>
      <c r="E28" s="62">
        <f t="shared" si="11"/>
        <v>1013</v>
      </c>
      <c r="F28" s="62">
        <f t="shared" si="12"/>
        <v>2026</v>
      </c>
      <c r="G28" s="62">
        <f t="shared" si="13"/>
        <v>3038</v>
      </c>
    </row>
    <row r="29" spans="1:7" x14ac:dyDescent="0.2">
      <c r="A29" s="356"/>
      <c r="B29" s="353" t="s">
        <v>226</v>
      </c>
      <c r="C29" s="357"/>
      <c r="D29" s="62">
        <v>1041</v>
      </c>
      <c r="E29" s="62">
        <f t="shared" si="11"/>
        <v>1070</v>
      </c>
      <c r="F29" s="62">
        <f t="shared" si="12"/>
        <v>2139</v>
      </c>
      <c r="G29" s="62">
        <f t="shared" si="13"/>
        <v>3208</v>
      </c>
    </row>
    <row r="31" spans="1:7" x14ac:dyDescent="0.2">
      <c r="A31" s="53" t="s">
        <v>239</v>
      </c>
    </row>
    <row r="32" spans="1:7" x14ac:dyDescent="0.2">
      <c r="A32" s="347" t="s">
        <v>238</v>
      </c>
      <c r="B32" s="348" t="s">
        <v>280</v>
      </c>
      <c r="C32" s="349"/>
      <c r="D32" s="66">
        <v>1721</v>
      </c>
      <c r="E32" s="66">
        <f>ROUNDDOWN(D32*10.33,0)-ROUNDDOWN(D32*10.33*0.9,0)</f>
        <v>1777</v>
      </c>
      <c r="F32" s="66">
        <f>ROUNDDOWN(D32*10.33,0)-ROUNDDOWN(D32*10.33*0.8,0)</f>
        <v>3555</v>
      </c>
      <c r="G32" s="66">
        <f>ROUNDDOWN(D32*10.33,0)-ROUNDDOWN(D32*10.33*0.7,0)</f>
        <v>5333</v>
      </c>
    </row>
    <row r="33" spans="1:7" x14ac:dyDescent="0.2">
      <c r="A33" s="347"/>
      <c r="B33" s="348" t="s">
        <v>281</v>
      </c>
      <c r="C33" s="349"/>
      <c r="D33" s="66">
        <v>3634</v>
      </c>
      <c r="E33" s="65">
        <f t="shared" ref="E33:E38" si="14">ROUNDDOWN(D33*10.33,0)-ROUNDDOWN(D33*10.33*0.9,0)</f>
        <v>3754</v>
      </c>
      <c r="F33" s="66">
        <f t="shared" ref="F33:F38" si="15">ROUNDDOWN(D33*10.33,0)-ROUNDDOWN(D33*10.33*0.8,0)</f>
        <v>7508</v>
      </c>
      <c r="G33" s="65">
        <f t="shared" ref="G33" si="16">ROUNDDOWN(D33*10.33,0)-ROUNDDOWN(D33*10.33*0.7,0)</f>
        <v>11262</v>
      </c>
    </row>
    <row r="34" spans="1:7" ht="19.5" customHeight="1" x14ac:dyDescent="0.2">
      <c r="A34" s="347"/>
      <c r="B34" s="350" t="s">
        <v>230</v>
      </c>
      <c r="C34" s="351"/>
      <c r="D34" s="64">
        <v>670</v>
      </c>
      <c r="E34" s="65">
        <f>ROUNDDOWN(D34*10.33,0)-ROUNDDOWN(D34*10.33*0.9,0)</f>
        <v>693</v>
      </c>
      <c r="F34" s="66">
        <f t="shared" si="15"/>
        <v>1385</v>
      </c>
      <c r="G34" s="65">
        <f>ROUNDDOWN(D34*10.33,0)-ROUNDDOWN(D34*10.33*0.7,0)</f>
        <v>2077</v>
      </c>
    </row>
    <row r="35" spans="1:7" x14ac:dyDescent="0.2">
      <c r="A35" s="347"/>
      <c r="B35" s="352" t="s">
        <v>229</v>
      </c>
      <c r="C35" s="353"/>
      <c r="D35" s="60">
        <v>801</v>
      </c>
      <c r="E35" s="62">
        <f t="shared" si="14"/>
        <v>828</v>
      </c>
      <c r="F35" s="66">
        <f t="shared" si="15"/>
        <v>1655</v>
      </c>
      <c r="G35" s="62">
        <f t="shared" ref="G35:G38" si="17">ROUNDDOWN(D35*10.33,0)-ROUNDDOWN(D35*10.33*0.7,0)</f>
        <v>2482</v>
      </c>
    </row>
    <row r="36" spans="1:7" x14ac:dyDescent="0.2">
      <c r="A36" s="347"/>
      <c r="B36" s="352" t="s">
        <v>228</v>
      </c>
      <c r="C36" s="353"/>
      <c r="D36" s="60">
        <v>929</v>
      </c>
      <c r="E36" s="62">
        <f t="shared" si="14"/>
        <v>960</v>
      </c>
      <c r="F36" s="66">
        <f t="shared" si="15"/>
        <v>1919</v>
      </c>
      <c r="G36" s="62">
        <f t="shared" si="17"/>
        <v>2879</v>
      </c>
    </row>
    <row r="37" spans="1:7" x14ac:dyDescent="0.2">
      <c r="A37" s="347"/>
      <c r="B37" s="352" t="s">
        <v>227</v>
      </c>
      <c r="C37" s="353"/>
      <c r="D37" s="62">
        <v>1081</v>
      </c>
      <c r="E37" s="62">
        <f t="shared" si="14"/>
        <v>1116</v>
      </c>
      <c r="F37" s="66">
        <f t="shared" si="15"/>
        <v>2233</v>
      </c>
      <c r="G37" s="62">
        <f t="shared" si="17"/>
        <v>3350</v>
      </c>
    </row>
    <row r="38" spans="1:7" x14ac:dyDescent="0.2">
      <c r="A38" s="347"/>
      <c r="B38" s="352" t="s">
        <v>226</v>
      </c>
      <c r="C38" s="353"/>
      <c r="D38" s="62">
        <v>1231</v>
      </c>
      <c r="E38" s="62">
        <f t="shared" si="14"/>
        <v>1272</v>
      </c>
      <c r="F38" s="66">
        <f t="shared" si="15"/>
        <v>2544</v>
      </c>
      <c r="G38" s="62">
        <f t="shared" si="17"/>
        <v>3815</v>
      </c>
    </row>
  </sheetData>
  <mergeCells count="37">
    <mergeCell ref="A32:A38"/>
    <mergeCell ref="B23:C23"/>
    <mergeCell ref="B24:C24"/>
    <mergeCell ref="B36:C36"/>
    <mergeCell ref="B37:C37"/>
    <mergeCell ref="B38:C38"/>
    <mergeCell ref="A23:A29"/>
    <mergeCell ref="B34:C34"/>
    <mergeCell ref="B35:C35"/>
    <mergeCell ref="B25:C25"/>
    <mergeCell ref="B26:C26"/>
    <mergeCell ref="B27:C27"/>
    <mergeCell ref="B28:C28"/>
    <mergeCell ref="B29:C29"/>
    <mergeCell ref="B32:C32"/>
    <mergeCell ref="B33:C33"/>
    <mergeCell ref="B18:C18"/>
    <mergeCell ref="B19:C19"/>
    <mergeCell ref="B20:C20"/>
    <mergeCell ref="B21:C21"/>
    <mergeCell ref="B22:C22"/>
    <mergeCell ref="A16:A22"/>
    <mergeCell ref="A3:A7"/>
    <mergeCell ref="B3:C3"/>
    <mergeCell ref="B4:C4"/>
    <mergeCell ref="B5:C5"/>
    <mergeCell ref="B6:C6"/>
    <mergeCell ref="B7:C7"/>
    <mergeCell ref="A8:A12"/>
    <mergeCell ref="B8:C8"/>
    <mergeCell ref="B9:C9"/>
    <mergeCell ref="B10:C10"/>
    <mergeCell ref="B11:C11"/>
    <mergeCell ref="B12:C12"/>
    <mergeCell ref="B13:C13"/>
    <mergeCell ref="B16:C16"/>
    <mergeCell ref="B17:C17"/>
  </mergeCells>
  <phoneticPr fontId="3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workbookViewId="0">
      <selection activeCell="O11" sqref="O11"/>
    </sheetView>
  </sheetViews>
  <sheetFormatPr defaultColWidth="9" defaultRowHeight="18" x14ac:dyDescent="0.2"/>
  <cols>
    <col min="1" max="1" width="5.109375" style="5" customWidth="1"/>
    <col min="2" max="2" width="41" style="5" customWidth="1"/>
    <col min="3" max="8" width="14.6640625" style="5" customWidth="1"/>
    <col min="9" max="16384" width="9" style="5"/>
  </cols>
  <sheetData>
    <row r="1" spans="1:8" ht="40.5" customHeight="1" x14ac:dyDescent="0.2">
      <c r="A1" s="26"/>
      <c r="B1" s="43" t="s">
        <v>89</v>
      </c>
      <c r="C1" s="26"/>
    </row>
    <row r="2" spans="1:8" ht="32.25" customHeight="1" x14ac:dyDescent="0.2">
      <c r="A2" s="26"/>
      <c r="B2" s="27"/>
      <c r="E2" s="551" t="s">
        <v>146</v>
      </c>
      <c r="F2" s="551"/>
      <c r="G2" s="377" t="s">
        <v>312</v>
      </c>
      <c r="H2" s="377"/>
    </row>
    <row r="3" spans="1:8" ht="12.75" customHeight="1" thickBot="1" x14ac:dyDescent="0.25">
      <c r="A3" s="26"/>
      <c r="B3" s="28"/>
      <c r="C3" s="26"/>
    </row>
    <row r="4" spans="1:8" ht="28.5" customHeight="1" x14ac:dyDescent="0.2">
      <c r="A4" s="378"/>
      <c r="B4" s="379"/>
      <c r="C4" s="382" t="s">
        <v>177</v>
      </c>
      <c r="D4" s="383"/>
      <c r="E4" s="382" t="s">
        <v>178</v>
      </c>
      <c r="F4" s="383"/>
      <c r="G4" s="382" t="s">
        <v>185</v>
      </c>
      <c r="H4" s="383"/>
    </row>
    <row r="5" spans="1:8" ht="28.5" customHeight="1" x14ac:dyDescent="0.2">
      <c r="A5" s="380"/>
      <c r="B5" s="381"/>
      <c r="C5" s="29" t="s">
        <v>3</v>
      </c>
      <c r="D5" s="30" t="s">
        <v>4</v>
      </c>
      <c r="E5" s="29" t="s">
        <v>3</v>
      </c>
      <c r="F5" s="30" t="s">
        <v>4</v>
      </c>
      <c r="G5" s="29" t="s">
        <v>3</v>
      </c>
      <c r="H5" s="30" t="s">
        <v>4</v>
      </c>
    </row>
    <row r="6" spans="1:8" ht="28.5" customHeight="1" x14ac:dyDescent="0.2">
      <c r="A6" s="388" t="s">
        <v>73</v>
      </c>
      <c r="B6" s="389"/>
      <c r="C6" s="31" t="s">
        <v>221</v>
      </c>
      <c r="D6" s="32" t="s">
        <v>218</v>
      </c>
      <c r="E6" s="31" t="s">
        <v>242</v>
      </c>
      <c r="F6" s="32" t="s">
        <v>247</v>
      </c>
      <c r="G6" s="31" t="s">
        <v>252</v>
      </c>
      <c r="H6" s="32" t="s">
        <v>258</v>
      </c>
    </row>
    <row r="7" spans="1:8" ht="28.5" customHeight="1" x14ac:dyDescent="0.2">
      <c r="A7" s="363" t="s">
        <v>31</v>
      </c>
      <c r="B7" s="364"/>
      <c r="C7" s="31" t="s">
        <v>222</v>
      </c>
      <c r="D7" s="32" t="s">
        <v>240</v>
      </c>
      <c r="E7" s="31" t="s">
        <v>243</v>
      </c>
      <c r="F7" s="32" t="s">
        <v>248</v>
      </c>
      <c r="G7" s="31" t="s">
        <v>253</v>
      </c>
      <c r="H7" s="32" t="s">
        <v>259</v>
      </c>
    </row>
    <row r="8" spans="1:8" ht="28.5" customHeight="1" x14ac:dyDescent="0.2">
      <c r="A8" s="363" t="s">
        <v>32</v>
      </c>
      <c r="B8" s="364"/>
      <c r="C8" s="31" t="s">
        <v>223</v>
      </c>
      <c r="D8" s="32" t="s">
        <v>241</v>
      </c>
      <c r="E8" s="31" t="s">
        <v>244</v>
      </c>
      <c r="F8" s="32" t="s">
        <v>249</v>
      </c>
      <c r="G8" s="31" t="s">
        <v>254</v>
      </c>
      <c r="H8" s="32" t="s">
        <v>260</v>
      </c>
    </row>
    <row r="9" spans="1:8" ht="28.5" customHeight="1" x14ac:dyDescent="0.2">
      <c r="A9" s="363" t="s">
        <v>33</v>
      </c>
      <c r="B9" s="364"/>
      <c r="C9" s="31" t="s">
        <v>224</v>
      </c>
      <c r="D9" s="32" t="s">
        <v>219</v>
      </c>
      <c r="E9" s="31" t="s">
        <v>245</v>
      </c>
      <c r="F9" s="32" t="s">
        <v>250</v>
      </c>
      <c r="G9" s="31" t="s">
        <v>255</v>
      </c>
      <c r="H9" s="32" t="s">
        <v>261</v>
      </c>
    </row>
    <row r="10" spans="1:8" ht="28.5" customHeight="1" x14ac:dyDescent="0.2">
      <c r="A10" s="365" t="s">
        <v>34</v>
      </c>
      <c r="B10" s="366"/>
      <c r="C10" s="33" t="s">
        <v>225</v>
      </c>
      <c r="D10" s="34" t="s">
        <v>220</v>
      </c>
      <c r="E10" s="33" t="s">
        <v>246</v>
      </c>
      <c r="F10" s="34" t="s">
        <v>251</v>
      </c>
      <c r="G10" s="33" t="s">
        <v>256</v>
      </c>
      <c r="H10" s="34" t="s">
        <v>257</v>
      </c>
    </row>
    <row r="11" spans="1:8" ht="28.5" customHeight="1" x14ac:dyDescent="0.2">
      <c r="A11" s="367" t="s">
        <v>87</v>
      </c>
      <c r="B11" s="36" t="s">
        <v>36</v>
      </c>
      <c r="C11" s="386" t="s">
        <v>37</v>
      </c>
      <c r="D11" s="387"/>
      <c r="E11" s="386" t="s">
        <v>97</v>
      </c>
      <c r="F11" s="387"/>
      <c r="G11" s="386" t="s">
        <v>186</v>
      </c>
      <c r="H11" s="387"/>
    </row>
    <row r="12" spans="1:8" ht="28.5" customHeight="1" x14ac:dyDescent="0.2">
      <c r="A12" s="368"/>
      <c r="B12" s="37" t="s">
        <v>44</v>
      </c>
      <c r="C12" s="370" t="s">
        <v>52</v>
      </c>
      <c r="D12" s="371"/>
      <c r="E12" s="370" t="s">
        <v>57</v>
      </c>
      <c r="F12" s="371"/>
      <c r="G12" s="370" t="s">
        <v>187</v>
      </c>
      <c r="H12" s="371"/>
    </row>
    <row r="13" spans="1:8" ht="28.5" customHeight="1" x14ac:dyDescent="0.2">
      <c r="A13" s="368"/>
      <c r="B13" s="37" t="s">
        <v>46</v>
      </c>
      <c r="C13" s="401" t="s">
        <v>99</v>
      </c>
      <c r="D13" s="402"/>
      <c r="E13" s="370" t="s">
        <v>200</v>
      </c>
      <c r="F13" s="371"/>
      <c r="G13" s="370" t="s">
        <v>201</v>
      </c>
      <c r="H13" s="371"/>
    </row>
    <row r="14" spans="1:8" ht="28.5" customHeight="1" x14ac:dyDescent="0.2">
      <c r="A14" s="368"/>
      <c r="B14" s="37" t="s">
        <v>51</v>
      </c>
      <c r="C14" s="370" t="s">
        <v>53</v>
      </c>
      <c r="D14" s="371"/>
      <c r="E14" s="370" t="s">
        <v>117</v>
      </c>
      <c r="F14" s="371"/>
      <c r="G14" s="370" t="s">
        <v>188</v>
      </c>
      <c r="H14" s="371"/>
    </row>
    <row r="15" spans="1:8" ht="28.5" customHeight="1" x14ac:dyDescent="0.2">
      <c r="A15" s="368"/>
      <c r="B15" s="35" t="s">
        <v>0</v>
      </c>
      <c r="C15" s="370" t="s">
        <v>12</v>
      </c>
      <c r="D15" s="371"/>
      <c r="E15" s="370" t="s">
        <v>85</v>
      </c>
      <c r="F15" s="371"/>
      <c r="G15" s="370" t="s">
        <v>72</v>
      </c>
      <c r="H15" s="371"/>
    </row>
    <row r="16" spans="1:8" ht="28.5" customHeight="1" x14ac:dyDescent="0.2">
      <c r="A16" s="368"/>
      <c r="B16" s="35" t="s">
        <v>149</v>
      </c>
      <c r="C16" s="370" t="s">
        <v>58</v>
      </c>
      <c r="D16" s="371"/>
      <c r="E16" s="370" t="s">
        <v>109</v>
      </c>
      <c r="F16" s="371"/>
      <c r="G16" s="370" t="s">
        <v>189</v>
      </c>
      <c r="H16" s="371"/>
    </row>
    <row r="17" spans="1:8" ht="28.5" customHeight="1" x14ac:dyDescent="0.2">
      <c r="A17" s="368"/>
      <c r="B17" s="36" t="s">
        <v>162</v>
      </c>
      <c r="C17" s="370" t="s">
        <v>57</v>
      </c>
      <c r="D17" s="371"/>
      <c r="E17" s="370" t="s">
        <v>108</v>
      </c>
      <c r="F17" s="371"/>
      <c r="G17" s="370" t="s">
        <v>190</v>
      </c>
      <c r="H17" s="371"/>
    </row>
    <row r="18" spans="1:8" ht="28.5" customHeight="1" x14ac:dyDescent="0.2">
      <c r="A18" s="368"/>
      <c r="B18" s="36" t="s">
        <v>150</v>
      </c>
      <c r="C18" s="370" t="s">
        <v>58</v>
      </c>
      <c r="D18" s="371"/>
      <c r="E18" s="370" t="s">
        <v>109</v>
      </c>
      <c r="F18" s="371"/>
      <c r="G18" s="370" t="s">
        <v>189</v>
      </c>
      <c r="H18" s="371"/>
    </row>
    <row r="19" spans="1:8" ht="28.5" customHeight="1" x14ac:dyDescent="0.2">
      <c r="A19" s="368"/>
      <c r="B19" s="36" t="s">
        <v>5</v>
      </c>
      <c r="C19" s="370" t="s">
        <v>59</v>
      </c>
      <c r="D19" s="371"/>
      <c r="E19" s="370" t="s">
        <v>110</v>
      </c>
      <c r="F19" s="371"/>
      <c r="G19" s="370" t="s">
        <v>191</v>
      </c>
      <c r="H19" s="371"/>
    </row>
    <row r="20" spans="1:8" ht="28.5" customHeight="1" x14ac:dyDescent="0.2">
      <c r="A20" s="368"/>
      <c r="B20" s="36" t="s">
        <v>6</v>
      </c>
      <c r="C20" s="370" t="s">
        <v>59</v>
      </c>
      <c r="D20" s="371"/>
      <c r="E20" s="370" t="s">
        <v>110</v>
      </c>
      <c r="F20" s="371"/>
      <c r="G20" s="370" t="s">
        <v>191</v>
      </c>
      <c r="H20" s="371"/>
    </row>
    <row r="21" spans="1:8" ht="28.5" customHeight="1" x14ac:dyDescent="0.2">
      <c r="A21" s="368"/>
      <c r="B21" s="35" t="s">
        <v>151</v>
      </c>
      <c r="C21" s="370" t="s">
        <v>56</v>
      </c>
      <c r="D21" s="371"/>
      <c r="E21" s="370" t="s">
        <v>107</v>
      </c>
      <c r="F21" s="371"/>
      <c r="G21" s="370" t="s">
        <v>192</v>
      </c>
      <c r="H21" s="371"/>
    </row>
    <row r="22" spans="1:8" ht="28.5" customHeight="1" x14ac:dyDescent="0.2">
      <c r="A22" s="368"/>
      <c r="B22" s="36" t="s">
        <v>7</v>
      </c>
      <c r="C22" s="370" t="s">
        <v>13</v>
      </c>
      <c r="D22" s="371"/>
      <c r="E22" s="370" t="s">
        <v>104</v>
      </c>
      <c r="F22" s="371"/>
      <c r="G22" s="370" t="s">
        <v>193</v>
      </c>
      <c r="H22" s="371"/>
    </row>
    <row r="23" spans="1:8" ht="28.5" customHeight="1" x14ac:dyDescent="0.2">
      <c r="A23" s="368"/>
      <c r="B23" s="35" t="s">
        <v>152</v>
      </c>
      <c r="C23" s="384" t="s">
        <v>153</v>
      </c>
      <c r="D23" s="385"/>
      <c r="E23" s="384" t="s">
        <v>179</v>
      </c>
      <c r="F23" s="385"/>
      <c r="G23" s="370" t="s">
        <v>192</v>
      </c>
      <c r="H23" s="371"/>
    </row>
    <row r="24" spans="1:8" ht="28.5" customHeight="1" x14ac:dyDescent="0.2">
      <c r="A24" s="368"/>
      <c r="B24" s="38" t="s">
        <v>163</v>
      </c>
      <c r="C24" s="386" t="s">
        <v>68</v>
      </c>
      <c r="D24" s="387"/>
      <c r="E24" s="386" t="s">
        <v>106</v>
      </c>
      <c r="F24" s="387"/>
      <c r="G24" s="386" t="s">
        <v>194</v>
      </c>
      <c r="H24" s="387"/>
    </row>
    <row r="25" spans="1:8" ht="28.5" customHeight="1" x14ac:dyDescent="0.2">
      <c r="A25" s="368"/>
      <c r="B25" s="38" t="s">
        <v>164</v>
      </c>
      <c r="C25" s="370" t="s">
        <v>154</v>
      </c>
      <c r="D25" s="371"/>
      <c r="E25" s="370" t="s">
        <v>180</v>
      </c>
      <c r="F25" s="371"/>
      <c r="G25" s="370" t="s">
        <v>153</v>
      </c>
      <c r="H25" s="371"/>
    </row>
    <row r="26" spans="1:8" ht="28.5" customHeight="1" x14ac:dyDescent="0.2">
      <c r="A26" s="368"/>
      <c r="B26" s="35" t="s">
        <v>155</v>
      </c>
      <c r="C26" s="370" t="s">
        <v>157</v>
      </c>
      <c r="D26" s="371"/>
      <c r="E26" s="370" t="s">
        <v>181</v>
      </c>
      <c r="F26" s="371"/>
      <c r="G26" s="370" t="s">
        <v>158</v>
      </c>
      <c r="H26" s="371"/>
    </row>
    <row r="27" spans="1:8" ht="28.5" customHeight="1" x14ac:dyDescent="0.2">
      <c r="A27" s="368"/>
      <c r="B27" s="35" t="s">
        <v>156</v>
      </c>
      <c r="C27" s="384" t="s">
        <v>158</v>
      </c>
      <c r="D27" s="385"/>
      <c r="E27" s="384" t="s">
        <v>182</v>
      </c>
      <c r="F27" s="385"/>
      <c r="G27" s="384" t="s">
        <v>195</v>
      </c>
      <c r="H27" s="385"/>
    </row>
    <row r="28" spans="1:8" ht="28.5" customHeight="1" x14ac:dyDescent="0.2">
      <c r="A28" s="368"/>
      <c r="B28" s="36" t="s">
        <v>8</v>
      </c>
      <c r="C28" s="370" t="s">
        <v>159</v>
      </c>
      <c r="D28" s="371" t="s">
        <v>54</v>
      </c>
      <c r="E28" s="370" t="s">
        <v>183</v>
      </c>
      <c r="F28" s="371" t="s">
        <v>54</v>
      </c>
      <c r="G28" s="370" t="s">
        <v>196</v>
      </c>
      <c r="H28" s="371" t="s">
        <v>54</v>
      </c>
    </row>
    <row r="29" spans="1:8" ht="28.5" customHeight="1" x14ac:dyDescent="0.2">
      <c r="A29" s="368"/>
      <c r="B29" s="149" t="s">
        <v>165</v>
      </c>
      <c r="C29" s="384" t="s">
        <v>262</v>
      </c>
      <c r="D29" s="385" t="s">
        <v>55</v>
      </c>
      <c r="E29" s="384" t="s">
        <v>263</v>
      </c>
      <c r="F29" s="385" t="s">
        <v>55</v>
      </c>
      <c r="G29" s="384" t="s">
        <v>264</v>
      </c>
      <c r="H29" s="385" t="s">
        <v>55</v>
      </c>
    </row>
    <row r="30" spans="1:8" ht="28.5" customHeight="1" x14ac:dyDescent="0.2">
      <c r="A30" s="368"/>
      <c r="B30" s="45" t="s">
        <v>47</v>
      </c>
      <c r="C30" s="384" t="s">
        <v>56</v>
      </c>
      <c r="D30" s="385" t="s">
        <v>56</v>
      </c>
      <c r="E30" s="384" t="s">
        <v>107</v>
      </c>
      <c r="F30" s="385" t="s">
        <v>56</v>
      </c>
      <c r="G30" s="384" t="s">
        <v>192</v>
      </c>
      <c r="H30" s="385" t="s">
        <v>56</v>
      </c>
    </row>
    <row r="31" spans="1:8" ht="28.5" customHeight="1" x14ac:dyDescent="0.2">
      <c r="A31" s="368"/>
      <c r="B31" s="46" t="s">
        <v>160</v>
      </c>
      <c r="C31" s="384" t="s">
        <v>161</v>
      </c>
      <c r="D31" s="385" t="s">
        <v>56</v>
      </c>
      <c r="E31" s="384" t="s">
        <v>184</v>
      </c>
      <c r="F31" s="385" t="s">
        <v>56</v>
      </c>
      <c r="G31" s="384" t="s">
        <v>157</v>
      </c>
      <c r="H31" s="385" t="s">
        <v>56</v>
      </c>
    </row>
    <row r="32" spans="1:8" ht="28.5" customHeight="1" x14ac:dyDescent="0.2">
      <c r="A32" s="368"/>
      <c r="B32" s="46" t="s">
        <v>166</v>
      </c>
      <c r="C32" s="384" t="s">
        <v>154</v>
      </c>
      <c r="D32" s="385" t="s">
        <v>56</v>
      </c>
      <c r="E32" s="384" t="s">
        <v>180</v>
      </c>
      <c r="F32" s="385" t="s">
        <v>56</v>
      </c>
      <c r="G32" s="384" t="s">
        <v>153</v>
      </c>
      <c r="H32" s="385" t="s">
        <v>56</v>
      </c>
    </row>
    <row r="33" spans="1:8" ht="28.5" customHeight="1" x14ac:dyDescent="0.2">
      <c r="A33" s="368"/>
      <c r="B33" s="35" t="s">
        <v>167</v>
      </c>
      <c r="C33" s="384" t="s">
        <v>54</v>
      </c>
      <c r="D33" s="385" t="s">
        <v>54</v>
      </c>
      <c r="E33" s="384" t="s">
        <v>105</v>
      </c>
      <c r="F33" s="385" t="s">
        <v>54</v>
      </c>
      <c r="G33" s="384" t="s">
        <v>103</v>
      </c>
      <c r="H33" s="385" t="s">
        <v>54</v>
      </c>
    </row>
    <row r="34" spans="1:8" ht="28.5" customHeight="1" x14ac:dyDescent="0.2">
      <c r="A34" s="368"/>
      <c r="B34" s="36" t="s">
        <v>169</v>
      </c>
      <c r="C34" s="370" t="s">
        <v>123</v>
      </c>
      <c r="D34" s="371"/>
      <c r="E34" s="370" t="s">
        <v>123</v>
      </c>
      <c r="F34" s="371"/>
      <c r="G34" s="370" t="s">
        <v>123</v>
      </c>
      <c r="H34" s="371"/>
    </row>
    <row r="35" spans="1:8" ht="28.5" customHeight="1" x14ac:dyDescent="0.2">
      <c r="A35" s="368"/>
      <c r="B35" s="36" t="s">
        <v>269</v>
      </c>
      <c r="C35" s="370" t="s">
        <v>170</v>
      </c>
      <c r="D35" s="371"/>
      <c r="E35" s="370" t="s">
        <v>170</v>
      </c>
      <c r="F35" s="371"/>
      <c r="G35" s="370" t="s">
        <v>170</v>
      </c>
      <c r="H35" s="371"/>
    </row>
    <row r="36" spans="1:8" ht="28.5" customHeight="1" x14ac:dyDescent="0.2">
      <c r="A36" s="368"/>
      <c r="B36" s="149" t="s">
        <v>15</v>
      </c>
      <c r="C36" s="147" t="s">
        <v>70</v>
      </c>
      <c r="D36" s="151" t="s">
        <v>268</v>
      </c>
      <c r="E36" s="147" t="s">
        <v>70</v>
      </c>
      <c r="F36" s="151" t="s">
        <v>268</v>
      </c>
      <c r="G36" s="147" t="s">
        <v>70</v>
      </c>
      <c r="H36" s="151" t="s">
        <v>268</v>
      </c>
    </row>
    <row r="37" spans="1:8" ht="28.5" customHeight="1" x14ac:dyDescent="0.2">
      <c r="A37" s="368"/>
      <c r="B37" s="152" t="s">
        <v>197</v>
      </c>
      <c r="C37" s="392" t="s">
        <v>267</v>
      </c>
      <c r="D37" s="393" t="s">
        <v>39</v>
      </c>
      <c r="E37" s="392" t="s">
        <v>267</v>
      </c>
      <c r="F37" s="393" t="s">
        <v>39</v>
      </c>
      <c r="G37" s="392" t="s">
        <v>267</v>
      </c>
      <c r="H37" s="393" t="s">
        <v>39</v>
      </c>
    </row>
    <row r="38" spans="1:8" ht="28.5" customHeight="1" x14ac:dyDescent="0.2">
      <c r="A38" s="368"/>
      <c r="B38" s="153" t="s">
        <v>78</v>
      </c>
      <c r="C38" s="392" t="s">
        <v>265</v>
      </c>
      <c r="D38" s="393" t="s">
        <v>40</v>
      </c>
      <c r="E38" s="392" t="s">
        <v>265</v>
      </c>
      <c r="F38" s="393" t="s">
        <v>40</v>
      </c>
      <c r="G38" s="392" t="s">
        <v>265</v>
      </c>
      <c r="H38" s="393" t="s">
        <v>40</v>
      </c>
    </row>
    <row r="39" spans="1:8" ht="28.5" customHeight="1" x14ac:dyDescent="0.2">
      <c r="A39" s="368"/>
      <c r="B39" s="154" t="s">
        <v>79</v>
      </c>
      <c r="C39" s="392" t="s">
        <v>266</v>
      </c>
      <c r="D39" s="393" t="s">
        <v>41</v>
      </c>
      <c r="E39" s="392" t="s">
        <v>266</v>
      </c>
      <c r="F39" s="393" t="s">
        <v>41</v>
      </c>
      <c r="G39" s="392" t="s">
        <v>266</v>
      </c>
      <c r="H39" s="393" t="s">
        <v>41</v>
      </c>
    </row>
    <row r="40" spans="1:8" ht="28.5" customHeight="1" x14ac:dyDescent="0.2">
      <c r="A40" s="368"/>
      <c r="B40" s="155" t="s">
        <v>80</v>
      </c>
      <c r="C40" s="392" t="s">
        <v>266</v>
      </c>
      <c r="D40" s="393" t="s">
        <v>41</v>
      </c>
      <c r="E40" s="392" t="s">
        <v>266</v>
      </c>
      <c r="F40" s="393" t="s">
        <v>41</v>
      </c>
      <c r="G40" s="392" t="s">
        <v>266</v>
      </c>
      <c r="H40" s="393" t="s">
        <v>41</v>
      </c>
    </row>
    <row r="41" spans="1:8" ht="28.5" customHeight="1" x14ac:dyDescent="0.2">
      <c r="A41" s="368"/>
      <c r="B41" s="149" t="s">
        <v>35</v>
      </c>
      <c r="C41" s="392" t="s">
        <v>136</v>
      </c>
      <c r="D41" s="393" t="s">
        <v>42</v>
      </c>
      <c r="E41" s="392" t="s">
        <v>136</v>
      </c>
      <c r="F41" s="393" t="s">
        <v>42</v>
      </c>
      <c r="G41" s="392" t="s">
        <v>136</v>
      </c>
      <c r="H41" s="393" t="s">
        <v>42</v>
      </c>
    </row>
    <row r="42" spans="1:8" ht="28.5" customHeight="1" x14ac:dyDescent="0.2">
      <c r="A42" s="368"/>
      <c r="B42" s="149" t="s">
        <v>17</v>
      </c>
      <c r="C42" s="392" t="s">
        <v>20</v>
      </c>
      <c r="D42" s="393" t="s">
        <v>20</v>
      </c>
      <c r="E42" s="392" t="s">
        <v>20</v>
      </c>
      <c r="F42" s="393" t="s">
        <v>20</v>
      </c>
      <c r="G42" s="392" t="s">
        <v>20</v>
      </c>
      <c r="H42" s="393" t="s">
        <v>20</v>
      </c>
    </row>
    <row r="43" spans="1:8" ht="28.5" customHeight="1" x14ac:dyDescent="0.2">
      <c r="A43" s="368"/>
      <c r="B43" s="36" t="s">
        <v>18</v>
      </c>
      <c r="C43" s="384" t="s">
        <v>20</v>
      </c>
      <c r="D43" s="385" t="s">
        <v>20</v>
      </c>
      <c r="E43" s="384" t="s">
        <v>20</v>
      </c>
      <c r="F43" s="385" t="s">
        <v>20</v>
      </c>
      <c r="G43" s="384" t="s">
        <v>20</v>
      </c>
      <c r="H43" s="385" t="s">
        <v>20</v>
      </c>
    </row>
    <row r="44" spans="1:8" ht="28.5" customHeight="1" x14ac:dyDescent="0.2">
      <c r="A44" s="368"/>
      <c r="B44" s="39" t="s">
        <v>198</v>
      </c>
      <c r="C44" s="47" t="s">
        <v>147</v>
      </c>
      <c r="D44" s="48" t="s">
        <v>174</v>
      </c>
      <c r="E44" s="49" t="s">
        <v>147</v>
      </c>
      <c r="F44" s="48" t="s">
        <v>174</v>
      </c>
      <c r="G44" s="49" t="s">
        <v>147</v>
      </c>
      <c r="H44" s="48" t="s">
        <v>174</v>
      </c>
    </row>
    <row r="45" spans="1:8" ht="28.5" customHeight="1" x14ac:dyDescent="0.2">
      <c r="A45" s="368"/>
      <c r="B45" s="35" t="s">
        <v>199</v>
      </c>
      <c r="C45" s="44" t="s">
        <v>175</v>
      </c>
      <c r="D45" s="40" t="s">
        <v>147</v>
      </c>
      <c r="E45" s="44" t="s">
        <v>175</v>
      </c>
      <c r="F45" s="40" t="s">
        <v>147</v>
      </c>
      <c r="G45" s="44" t="s">
        <v>175</v>
      </c>
      <c r="H45" s="40" t="s">
        <v>147</v>
      </c>
    </row>
    <row r="46" spans="1:8" ht="28.5" customHeight="1" thickBot="1" x14ac:dyDescent="0.25">
      <c r="A46" s="369"/>
      <c r="B46" s="150" t="s">
        <v>19</v>
      </c>
      <c r="C46" s="394" t="s">
        <v>176</v>
      </c>
      <c r="D46" s="395" t="s">
        <v>43</v>
      </c>
      <c r="E46" s="394" t="s">
        <v>176</v>
      </c>
      <c r="F46" s="395" t="s">
        <v>43</v>
      </c>
      <c r="G46" s="394" t="s">
        <v>176</v>
      </c>
      <c r="H46" s="395" t="s">
        <v>43</v>
      </c>
    </row>
    <row r="47" spans="1:8" ht="14.25" customHeight="1" x14ac:dyDescent="0.2">
      <c r="A47" s="41"/>
      <c r="B47" s="28"/>
      <c r="C47" s="42"/>
      <c r="D47" s="42"/>
    </row>
    <row r="48" spans="1:8" ht="28.5" customHeight="1" x14ac:dyDescent="0.2">
      <c r="A48" s="11"/>
      <c r="B48" s="28" t="s">
        <v>69</v>
      </c>
      <c r="C48" s="42"/>
      <c r="D48" s="42"/>
    </row>
    <row r="49" spans="2:8" ht="32.25" customHeight="1" x14ac:dyDescent="0.2">
      <c r="B49" s="5" t="s">
        <v>148</v>
      </c>
      <c r="E49" s="26"/>
      <c r="F49" s="26"/>
      <c r="G49" s="550" t="s">
        <v>14</v>
      </c>
      <c r="H49" s="550"/>
    </row>
  </sheetData>
  <mergeCells count="112">
    <mergeCell ref="E2:F2"/>
    <mergeCell ref="G2:H2"/>
    <mergeCell ref="G40:H40"/>
    <mergeCell ref="G41:H41"/>
    <mergeCell ref="G42:H42"/>
    <mergeCell ref="G43:H43"/>
    <mergeCell ref="G46:H46"/>
    <mergeCell ref="G34:H34"/>
    <mergeCell ref="G35:H35"/>
    <mergeCell ref="G37:H37"/>
    <mergeCell ref="G38:H38"/>
    <mergeCell ref="G39:H39"/>
    <mergeCell ref="G29:H29"/>
    <mergeCell ref="G30:H30"/>
    <mergeCell ref="G31:H31"/>
    <mergeCell ref="G32:H32"/>
    <mergeCell ref="G33:H33"/>
    <mergeCell ref="G25:H25"/>
    <mergeCell ref="G26:H26"/>
    <mergeCell ref="G27:H27"/>
    <mergeCell ref="G28:H28"/>
    <mergeCell ref="G20:H20"/>
    <mergeCell ref="G21:H21"/>
    <mergeCell ref="G22:H22"/>
    <mergeCell ref="G23:H23"/>
    <mergeCell ref="G24:H24"/>
    <mergeCell ref="G15:H15"/>
    <mergeCell ref="G16:H16"/>
    <mergeCell ref="G17:H17"/>
    <mergeCell ref="G18:H18"/>
    <mergeCell ref="G19:H19"/>
    <mergeCell ref="G4:H4"/>
    <mergeCell ref="G11:H11"/>
    <mergeCell ref="G12:H12"/>
    <mergeCell ref="G13:H13"/>
    <mergeCell ref="G14:H14"/>
    <mergeCell ref="E27:F27"/>
    <mergeCell ref="E28:F28"/>
    <mergeCell ref="E40:F40"/>
    <mergeCell ref="E41:F41"/>
    <mergeCell ref="E42:F42"/>
    <mergeCell ref="E43:F43"/>
    <mergeCell ref="E46:F46"/>
    <mergeCell ref="E34:F34"/>
    <mergeCell ref="E35:F35"/>
    <mergeCell ref="E37:F37"/>
    <mergeCell ref="E38:F38"/>
    <mergeCell ref="E39:F39"/>
    <mergeCell ref="E4:F4"/>
    <mergeCell ref="E11:F11"/>
    <mergeCell ref="E12:F12"/>
    <mergeCell ref="E13:F13"/>
    <mergeCell ref="E14:F14"/>
    <mergeCell ref="C46:D46"/>
    <mergeCell ref="C32:D32"/>
    <mergeCell ref="C39:D39"/>
    <mergeCell ref="C40:D40"/>
    <mergeCell ref="C41:D41"/>
    <mergeCell ref="C42:D42"/>
    <mergeCell ref="C43:D43"/>
    <mergeCell ref="C37:D37"/>
    <mergeCell ref="C38:D38"/>
    <mergeCell ref="C29:D29"/>
    <mergeCell ref="C30:D30"/>
    <mergeCell ref="C31:D31"/>
    <mergeCell ref="C28:D28"/>
    <mergeCell ref="E20:F20"/>
    <mergeCell ref="E21:F21"/>
    <mergeCell ref="E22:F22"/>
    <mergeCell ref="E23:F23"/>
    <mergeCell ref="E24:F24"/>
    <mergeCell ref="E26:F26"/>
    <mergeCell ref="A4:B5"/>
    <mergeCell ref="C4:D4"/>
    <mergeCell ref="A6:B6"/>
    <mergeCell ref="A7:B7"/>
    <mergeCell ref="A11:A46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G49:H49"/>
    <mergeCell ref="A10:B10"/>
    <mergeCell ref="C34:D34"/>
    <mergeCell ref="A8:B8"/>
    <mergeCell ref="A9:B9"/>
    <mergeCell ref="C22:D22"/>
    <mergeCell ref="C23:D23"/>
    <mergeCell ref="C24:D24"/>
    <mergeCell ref="C25:D25"/>
    <mergeCell ref="C26:D26"/>
    <mergeCell ref="C27:D27"/>
    <mergeCell ref="C33:D33"/>
    <mergeCell ref="C35:D35"/>
    <mergeCell ref="E15:F15"/>
    <mergeCell ref="E16:F16"/>
    <mergeCell ref="E17:F17"/>
    <mergeCell ref="E18:F18"/>
    <mergeCell ref="E19:F19"/>
    <mergeCell ref="E29:F29"/>
    <mergeCell ref="E30:F30"/>
    <mergeCell ref="E31:F31"/>
    <mergeCell ref="E32:F32"/>
    <mergeCell ref="E33:F33"/>
    <mergeCell ref="E25:F25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0"/>
  <sheetViews>
    <sheetView workbookViewId="0">
      <selection activeCell="D1" sqref="D1"/>
    </sheetView>
  </sheetViews>
  <sheetFormatPr defaultColWidth="9" defaultRowHeight="18" x14ac:dyDescent="0.2"/>
  <cols>
    <col min="1" max="1" width="3.88671875" style="5" customWidth="1"/>
    <col min="2" max="2" width="32.44140625" style="5" customWidth="1"/>
    <col min="3" max="6" width="9" style="5" customWidth="1"/>
    <col min="7" max="16384" width="9" style="5"/>
  </cols>
  <sheetData>
    <row r="1" spans="1:14" ht="39" customHeight="1" x14ac:dyDescent="0.2">
      <c r="A1" s="26"/>
      <c r="B1" s="70" t="s">
        <v>311</v>
      </c>
      <c r="C1" s="26"/>
      <c r="D1" s="26"/>
    </row>
    <row r="2" spans="1:14" ht="31.5" customHeight="1" thickBot="1" x14ac:dyDescent="0.25">
      <c r="A2" s="26"/>
      <c r="B2" s="43" t="s">
        <v>146</v>
      </c>
      <c r="C2" s="377"/>
      <c r="D2" s="377"/>
      <c r="E2" s="6"/>
      <c r="F2" s="6"/>
      <c r="K2" s="552" t="s">
        <v>145</v>
      </c>
      <c r="L2" s="552"/>
      <c r="M2" s="552"/>
      <c r="N2" s="552"/>
    </row>
    <row r="3" spans="1:14" ht="26.25" customHeight="1" x14ac:dyDescent="0.2">
      <c r="A3" s="113"/>
      <c r="B3" s="114"/>
      <c r="C3" s="482" t="s">
        <v>118</v>
      </c>
      <c r="D3" s="483"/>
      <c r="E3" s="483"/>
      <c r="F3" s="562"/>
      <c r="G3" s="485" t="s">
        <v>119</v>
      </c>
      <c r="H3" s="485"/>
      <c r="I3" s="485"/>
      <c r="J3" s="485"/>
      <c r="K3" s="484" t="s">
        <v>209</v>
      </c>
      <c r="L3" s="485"/>
      <c r="M3" s="485"/>
      <c r="N3" s="555"/>
    </row>
    <row r="4" spans="1:14" ht="19.5" customHeight="1" x14ac:dyDescent="0.2">
      <c r="A4" s="489"/>
      <c r="B4" s="490"/>
      <c r="C4" s="493" t="s">
        <v>1</v>
      </c>
      <c r="D4" s="494"/>
      <c r="E4" s="494" t="s">
        <v>2</v>
      </c>
      <c r="F4" s="563"/>
      <c r="G4" s="560" t="s">
        <v>1</v>
      </c>
      <c r="H4" s="497"/>
      <c r="I4" s="498" t="s">
        <v>2</v>
      </c>
      <c r="J4" s="499"/>
      <c r="K4" s="496" t="s">
        <v>1</v>
      </c>
      <c r="L4" s="497"/>
      <c r="M4" s="498" t="s">
        <v>2</v>
      </c>
      <c r="N4" s="558"/>
    </row>
    <row r="5" spans="1:14" ht="23.25" customHeight="1" x14ac:dyDescent="0.2">
      <c r="A5" s="491"/>
      <c r="B5" s="492"/>
      <c r="C5" s="133" t="s">
        <v>3</v>
      </c>
      <c r="D5" s="120" t="s">
        <v>4</v>
      </c>
      <c r="E5" s="134" t="s">
        <v>3</v>
      </c>
      <c r="F5" s="121" t="s">
        <v>4</v>
      </c>
      <c r="G5" s="134" t="s">
        <v>3</v>
      </c>
      <c r="H5" s="120" t="s">
        <v>4</v>
      </c>
      <c r="I5" s="134" t="s">
        <v>3</v>
      </c>
      <c r="J5" s="122" t="s">
        <v>4</v>
      </c>
      <c r="K5" s="133" t="s">
        <v>3</v>
      </c>
      <c r="L5" s="120" t="s">
        <v>4</v>
      </c>
      <c r="M5" s="134" t="s">
        <v>3</v>
      </c>
      <c r="N5" s="121" t="s">
        <v>4</v>
      </c>
    </row>
    <row r="6" spans="1:14" ht="30" customHeight="1" x14ac:dyDescent="0.2">
      <c r="A6" s="564" t="s">
        <v>29</v>
      </c>
      <c r="B6" s="565"/>
      <c r="C6" s="135" t="s">
        <v>74</v>
      </c>
      <c r="D6" s="136" t="s">
        <v>21</v>
      </c>
      <c r="E6" s="137" t="s">
        <v>282</v>
      </c>
      <c r="F6" s="138" t="s">
        <v>284</v>
      </c>
      <c r="G6" s="136" t="s">
        <v>21</v>
      </c>
      <c r="H6" s="136" t="s">
        <v>21</v>
      </c>
      <c r="I6" s="124" t="s">
        <v>288</v>
      </c>
      <c r="J6" s="126" t="s">
        <v>286</v>
      </c>
      <c r="K6" s="102" t="s">
        <v>21</v>
      </c>
      <c r="L6" s="123" t="s">
        <v>21</v>
      </c>
      <c r="M6" s="124" t="s">
        <v>289</v>
      </c>
      <c r="N6" s="125" t="s">
        <v>291</v>
      </c>
    </row>
    <row r="7" spans="1:14" ht="30" customHeight="1" x14ac:dyDescent="0.2">
      <c r="A7" s="564" t="s">
        <v>30</v>
      </c>
      <c r="B7" s="565"/>
      <c r="C7" s="139" t="s">
        <v>21</v>
      </c>
      <c r="D7" s="72" t="s">
        <v>21</v>
      </c>
      <c r="E7" s="73" t="s">
        <v>283</v>
      </c>
      <c r="F7" s="68" t="s">
        <v>285</v>
      </c>
      <c r="G7" s="72" t="s">
        <v>21</v>
      </c>
      <c r="H7" s="72" t="s">
        <v>21</v>
      </c>
      <c r="I7" s="76" t="s">
        <v>101</v>
      </c>
      <c r="J7" s="127" t="s">
        <v>287</v>
      </c>
      <c r="K7" s="93" t="s">
        <v>21</v>
      </c>
      <c r="L7" s="75" t="s">
        <v>21</v>
      </c>
      <c r="M7" s="76" t="s">
        <v>290</v>
      </c>
      <c r="N7" s="90" t="s">
        <v>292</v>
      </c>
    </row>
    <row r="8" spans="1:14" ht="30" customHeight="1" x14ac:dyDescent="0.2">
      <c r="A8" s="567" t="s">
        <v>73</v>
      </c>
      <c r="B8" s="568"/>
      <c r="C8" s="87" t="s">
        <v>241</v>
      </c>
      <c r="D8" s="76" t="s">
        <v>271</v>
      </c>
      <c r="E8" s="75" t="s">
        <v>21</v>
      </c>
      <c r="F8" s="94" t="s">
        <v>21</v>
      </c>
      <c r="G8" s="76" t="s">
        <v>249</v>
      </c>
      <c r="H8" s="76" t="s">
        <v>306</v>
      </c>
      <c r="I8" s="75" t="s">
        <v>21</v>
      </c>
      <c r="J8" s="105" t="s">
        <v>21</v>
      </c>
      <c r="K8" s="87" t="s">
        <v>260</v>
      </c>
      <c r="L8" s="76" t="s">
        <v>297</v>
      </c>
      <c r="M8" s="72" t="s">
        <v>21</v>
      </c>
      <c r="N8" s="69" t="s">
        <v>21</v>
      </c>
    </row>
    <row r="9" spans="1:14" ht="30" customHeight="1" x14ac:dyDescent="0.2">
      <c r="A9" s="567" t="s">
        <v>31</v>
      </c>
      <c r="B9" s="568"/>
      <c r="C9" s="87" t="s">
        <v>276</v>
      </c>
      <c r="D9" s="76" t="s">
        <v>272</v>
      </c>
      <c r="E9" s="75" t="s">
        <v>21</v>
      </c>
      <c r="F9" s="94" t="s">
        <v>21</v>
      </c>
      <c r="G9" s="76" t="s">
        <v>302</v>
      </c>
      <c r="H9" s="76" t="s">
        <v>307</v>
      </c>
      <c r="I9" s="75" t="s">
        <v>21</v>
      </c>
      <c r="J9" s="105" t="s">
        <v>21</v>
      </c>
      <c r="K9" s="87" t="s">
        <v>293</v>
      </c>
      <c r="L9" s="76" t="s">
        <v>298</v>
      </c>
      <c r="M9" s="72" t="s">
        <v>21</v>
      </c>
      <c r="N9" s="69" t="s">
        <v>21</v>
      </c>
    </row>
    <row r="10" spans="1:14" ht="30" customHeight="1" x14ac:dyDescent="0.2">
      <c r="A10" s="567" t="s">
        <v>32</v>
      </c>
      <c r="B10" s="568"/>
      <c r="C10" s="87" t="s">
        <v>277</v>
      </c>
      <c r="D10" s="76" t="s">
        <v>273</v>
      </c>
      <c r="E10" s="75" t="s">
        <v>21</v>
      </c>
      <c r="F10" s="94" t="s">
        <v>21</v>
      </c>
      <c r="G10" s="76" t="s">
        <v>303</v>
      </c>
      <c r="H10" s="76" t="s">
        <v>308</v>
      </c>
      <c r="I10" s="75" t="s">
        <v>21</v>
      </c>
      <c r="J10" s="105" t="s">
        <v>21</v>
      </c>
      <c r="K10" s="87" t="s">
        <v>294</v>
      </c>
      <c r="L10" s="76" t="s">
        <v>299</v>
      </c>
      <c r="M10" s="72" t="s">
        <v>21</v>
      </c>
      <c r="N10" s="69" t="s">
        <v>21</v>
      </c>
    </row>
    <row r="11" spans="1:14" ht="30" customHeight="1" x14ac:dyDescent="0.2">
      <c r="A11" s="567" t="s">
        <v>33</v>
      </c>
      <c r="B11" s="568"/>
      <c r="C11" s="87" t="s">
        <v>278</v>
      </c>
      <c r="D11" s="76" t="s">
        <v>274</v>
      </c>
      <c r="E11" s="75" t="s">
        <v>21</v>
      </c>
      <c r="F11" s="94" t="s">
        <v>21</v>
      </c>
      <c r="G11" s="76" t="s">
        <v>304</v>
      </c>
      <c r="H11" s="76" t="s">
        <v>309</v>
      </c>
      <c r="I11" s="75" t="s">
        <v>21</v>
      </c>
      <c r="J11" s="105" t="s">
        <v>21</v>
      </c>
      <c r="K11" s="87" t="s">
        <v>295</v>
      </c>
      <c r="L11" s="76" t="s">
        <v>300</v>
      </c>
      <c r="M11" s="72" t="s">
        <v>21</v>
      </c>
      <c r="N11" s="69" t="s">
        <v>21</v>
      </c>
    </row>
    <row r="12" spans="1:14" ht="30" customHeight="1" x14ac:dyDescent="0.2">
      <c r="A12" s="569" t="s">
        <v>34</v>
      </c>
      <c r="B12" s="570"/>
      <c r="C12" s="128" t="s">
        <v>279</v>
      </c>
      <c r="D12" s="78" t="s">
        <v>275</v>
      </c>
      <c r="E12" s="79" t="s">
        <v>21</v>
      </c>
      <c r="F12" s="98" t="s">
        <v>21</v>
      </c>
      <c r="G12" s="78" t="s">
        <v>305</v>
      </c>
      <c r="H12" s="78" t="s">
        <v>310</v>
      </c>
      <c r="I12" s="79" t="s">
        <v>21</v>
      </c>
      <c r="J12" s="129" t="s">
        <v>21</v>
      </c>
      <c r="K12" s="128" t="s">
        <v>296</v>
      </c>
      <c r="L12" s="78" t="s">
        <v>301</v>
      </c>
      <c r="M12" s="74" t="s">
        <v>21</v>
      </c>
      <c r="N12" s="140" t="s">
        <v>21</v>
      </c>
    </row>
    <row r="13" spans="1:14" ht="30" customHeight="1" x14ac:dyDescent="0.2">
      <c r="A13" s="514" t="s">
        <v>81</v>
      </c>
      <c r="B13" s="515"/>
      <c r="C13" s="516" t="s">
        <v>75</v>
      </c>
      <c r="D13" s="517"/>
      <c r="E13" s="71" t="s">
        <v>74</v>
      </c>
      <c r="F13" s="142" t="s">
        <v>21</v>
      </c>
      <c r="G13" s="561" t="s">
        <v>94</v>
      </c>
      <c r="H13" s="517"/>
      <c r="I13" s="71" t="s">
        <v>21</v>
      </c>
      <c r="J13" s="143" t="s">
        <v>21</v>
      </c>
      <c r="K13" s="516" t="s">
        <v>102</v>
      </c>
      <c r="L13" s="517"/>
      <c r="M13" s="71" t="s">
        <v>21</v>
      </c>
      <c r="N13" s="142" t="s">
        <v>21</v>
      </c>
    </row>
    <row r="14" spans="1:14" ht="30" customHeight="1" x14ac:dyDescent="0.2">
      <c r="A14" s="519" t="s">
        <v>82</v>
      </c>
      <c r="B14" s="520"/>
      <c r="C14" s="521" t="s">
        <v>76</v>
      </c>
      <c r="D14" s="522"/>
      <c r="E14" s="72" t="s">
        <v>21</v>
      </c>
      <c r="F14" s="69" t="s">
        <v>21</v>
      </c>
      <c r="G14" s="557" t="s">
        <v>95</v>
      </c>
      <c r="H14" s="522"/>
      <c r="I14" s="72" t="s">
        <v>21</v>
      </c>
      <c r="J14" s="52" t="s">
        <v>21</v>
      </c>
      <c r="K14" s="521" t="s">
        <v>210</v>
      </c>
      <c r="L14" s="522"/>
      <c r="M14" s="72" t="s">
        <v>21</v>
      </c>
      <c r="N14" s="69" t="s">
        <v>21</v>
      </c>
    </row>
    <row r="15" spans="1:14" ht="30" customHeight="1" x14ac:dyDescent="0.2">
      <c r="A15" s="507" t="s">
        <v>83</v>
      </c>
      <c r="B15" s="508"/>
      <c r="C15" s="509" t="s">
        <v>77</v>
      </c>
      <c r="D15" s="510"/>
      <c r="E15" s="74" t="s">
        <v>21</v>
      </c>
      <c r="F15" s="140" t="s">
        <v>21</v>
      </c>
      <c r="G15" s="559" t="s">
        <v>96</v>
      </c>
      <c r="H15" s="510"/>
      <c r="I15" s="74" t="s">
        <v>21</v>
      </c>
      <c r="J15" s="141" t="s">
        <v>21</v>
      </c>
      <c r="K15" s="509" t="s">
        <v>211</v>
      </c>
      <c r="L15" s="510"/>
      <c r="M15" s="74" t="s">
        <v>21</v>
      </c>
      <c r="N15" s="140" t="s">
        <v>21</v>
      </c>
    </row>
    <row r="16" spans="1:14" ht="30" customHeight="1" x14ac:dyDescent="0.2">
      <c r="A16" s="527" t="s">
        <v>217</v>
      </c>
      <c r="B16" s="115" t="s">
        <v>36</v>
      </c>
      <c r="C16" s="530" t="s">
        <v>37</v>
      </c>
      <c r="D16" s="531"/>
      <c r="E16" s="531"/>
      <c r="F16" s="556"/>
      <c r="G16" s="531" t="s">
        <v>97</v>
      </c>
      <c r="H16" s="531"/>
      <c r="I16" s="531"/>
      <c r="J16" s="531"/>
      <c r="K16" s="530" t="s">
        <v>186</v>
      </c>
      <c r="L16" s="531"/>
      <c r="M16" s="531"/>
      <c r="N16" s="556"/>
    </row>
    <row r="17" spans="1:14" ht="30" customHeight="1" x14ac:dyDescent="0.2">
      <c r="A17" s="528"/>
      <c r="B17" s="116" t="s">
        <v>45</v>
      </c>
      <c r="C17" s="524" t="s">
        <v>99</v>
      </c>
      <c r="D17" s="525"/>
      <c r="E17" s="525"/>
      <c r="F17" s="553"/>
      <c r="G17" s="525" t="s">
        <v>200</v>
      </c>
      <c r="H17" s="525"/>
      <c r="I17" s="525"/>
      <c r="J17" s="525"/>
      <c r="K17" s="524" t="s">
        <v>201</v>
      </c>
      <c r="L17" s="525"/>
      <c r="M17" s="525"/>
      <c r="N17" s="553"/>
    </row>
    <row r="18" spans="1:14" ht="30" customHeight="1" x14ac:dyDescent="0.2">
      <c r="A18" s="528"/>
      <c r="B18" s="115" t="s">
        <v>10</v>
      </c>
      <c r="C18" s="521" t="s">
        <v>72</v>
      </c>
      <c r="D18" s="522"/>
      <c r="E18" s="504" t="s">
        <v>21</v>
      </c>
      <c r="F18" s="553"/>
      <c r="G18" s="557" t="s">
        <v>98</v>
      </c>
      <c r="H18" s="522"/>
      <c r="I18" s="504" t="s">
        <v>21</v>
      </c>
      <c r="J18" s="525"/>
      <c r="K18" s="521" t="s">
        <v>212</v>
      </c>
      <c r="L18" s="522"/>
      <c r="M18" s="504" t="s">
        <v>21</v>
      </c>
      <c r="N18" s="553"/>
    </row>
    <row r="19" spans="1:14" ht="30" customHeight="1" x14ac:dyDescent="0.2">
      <c r="A19" s="528"/>
      <c r="B19" s="115" t="s">
        <v>71</v>
      </c>
      <c r="C19" s="521" t="s">
        <v>60</v>
      </c>
      <c r="D19" s="522"/>
      <c r="E19" s="504" t="s">
        <v>21</v>
      </c>
      <c r="F19" s="553"/>
      <c r="G19" s="557" t="s">
        <v>99</v>
      </c>
      <c r="H19" s="522"/>
      <c r="I19" s="504" t="s">
        <v>21</v>
      </c>
      <c r="J19" s="525"/>
      <c r="K19" s="521" t="s">
        <v>213</v>
      </c>
      <c r="L19" s="522"/>
      <c r="M19" s="504" t="s">
        <v>21</v>
      </c>
      <c r="N19" s="553"/>
    </row>
    <row r="20" spans="1:14" ht="30" customHeight="1" x14ac:dyDescent="0.2">
      <c r="A20" s="528"/>
      <c r="B20" s="115" t="s">
        <v>84</v>
      </c>
      <c r="C20" s="521" t="s">
        <v>85</v>
      </c>
      <c r="D20" s="522"/>
      <c r="E20" s="504" t="s">
        <v>21</v>
      </c>
      <c r="F20" s="553"/>
      <c r="G20" s="557" t="s">
        <v>60</v>
      </c>
      <c r="H20" s="522"/>
      <c r="I20" s="504" t="s">
        <v>21</v>
      </c>
      <c r="J20" s="525"/>
      <c r="K20" s="521" t="s">
        <v>98</v>
      </c>
      <c r="L20" s="522"/>
      <c r="M20" s="504" t="s">
        <v>21</v>
      </c>
      <c r="N20" s="553"/>
    </row>
    <row r="21" spans="1:14" ht="30" customHeight="1" x14ac:dyDescent="0.2">
      <c r="A21" s="528"/>
      <c r="B21" s="115" t="s">
        <v>9</v>
      </c>
      <c r="C21" s="530" t="s">
        <v>204</v>
      </c>
      <c r="D21" s="531"/>
      <c r="E21" s="531"/>
      <c r="F21" s="556"/>
      <c r="G21" s="531" t="s">
        <v>206</v>
      </c>
      <c r="H21" s="531"/>
      <c r="I21" s="531"/>
      <c r="J21" s="531"/>
      <c r="K21" s="530" t="s">
        <v>214</v>
      </c>
      <c r="L21" s="531"/>
      <c r="M21" s="531"/>
      <c r="N21" s="556"/>
    </row>
    <row r="22" spans="1:14" ht="30" customHeight="1" x14ac:dyDescent="0.2">
      <c r="A22" s="528"/>
      <c r="B22" s="115" t="s">
        <v>8</v>
      </c>
      <c r="C22" s="524" t="s">
        <v>205</v>
      </c>
      <c r="D22" s="525"/>
      <c r="E22" s="525"/>
      <c r="F22" s="553"/>
      <c r="G22" s="525" t="s">
        <v>207</v>
      </c>
      <c r="H22" s="525"/>
      <c r="I22" s="525"/>
      <c r="J22" s="525"/>
      <c r="K22" s="524" t="s">
        <v>215</v>
      </c>
      <c r="L22" s="525"/>
      <c r="M22" s="525"/>
      <c r="N22" s="553"/>
    </row>
    <row r="23" spans="1:14" ht="30" customHeight="1" x14ac:dyDescent="0.2">
      <c r="A23" s="528"/>
      <c r="B23" s="115" t="s">
        <v>86</v>
      </c>
      <c r="C23" s="524" t="s">
        <v>100</v>
      </c>
      <c r="D23" s="525"/>
      <c r="E23" s="525"/>
      <c r="F23" s="553"/>
      <c r="G23" s="525" t="s">
        <v>208</v>
      </c>
      <c r="H23" s="525"/>
      <c r="I23" s="525"/>
      <c r="J23" s="525"/>
      <c r="K23" s="524" t="s">
        <v>216</v>
      </c>
      <c r="L23" s="525"/>
      <c r="M23" s="525"/>
      <c r="N23" s="553"/>
    </row>
    <row r="24" spans="1:14" ht="30" customHeight="1" x14ac:dyDescent="0.2">
      <c r="A24" s="528"/>
      <c r="B24" s="115" t="s">
        <v>93</v>
      </c>
      <c r="C24" s="524" t="s">
        <v>54</v>
      </c>
      <c r="D24" s="525"/>
      <c r="E24" s="525"/>
      <c r="F24" s="553"/>
      <c r="G24" s="525" t="s">
        <v>105</v>
      </c>
      <c r="H24" s="525"/>
      <c r="I24" s="525"/>
      <c r="J24" s="525"/>
      <c r="K24" s="524" t="s">
        <v>103</v>
      </c>
      <c r="L24" s="525"/>
      <c r="M24" s="525"/>
      <c r="N24" s="553"/>
    </row>
    <row r="25" spans="1:14" ht="30" customHeight="1" x14ac:dyDescent="0.2">
      <c r="A25" s="528"/>
      <c r="B25" s="115" t="s">
        <v>169</v>
      </c>
      <c r="C25" s="524" t="s">
        <v>121</v>
      </c>
      <c r="D25" s="525"/>
      <c r="E25" s="525"/>
      <c r="F25" s="553"/>
      <c r="G25" s="525" t="s">
        <v>121</v>
      </c>
      <c r="H25" s="525"/>
      <c r="I25" s="525"/>
      <c r="J25" s="525"/>
      <c r="K25" s="524" t="s">
        <v>121</v>
      </c>
      <c r="L25" s="525"/>
      <c r="M25" s="525"/>
      <c r="N25" s="553"/>
    </row>
    <row r="26" spans="1:14" ht="30" customHeight="1" x14ac:dyDescent="0.2">
      <c r="A26" s="528"/>
      <c r="B26" s="115" t="s">
        <v>168</v>
      </c>
      <c r="C26" s="524" t="s">
        <v>202</v>
      </c>
      <c r="D26" s="525"/>
      <c r="E26" s="525"/>
      <c r="F26" s="553"/>
      <c r="G26" s="525" t="s">
        <v>202</v>
      </c>
      <c r="H26" s="525"/>
      <c r="I26" s="525"/>
      <c r="J26" s="525"/>
      <c r="K26" s="524" t="s">
        <v>202</v>
      </c>
      <c r="L26" s="525"/>
      <c r="M26" s="525"/>
      <c r="N26" s="553"/>
    </row>
    <row r="27" spans="1:14" ht="30" customHeight="1" x14ac:dyDescent="0.2">
      <c r="A27" s="528"/>
      <c r="B27" s="115" t="s">
        <v>15</v>
      </c>
      <c r="C27" s="67" t="s">
        <v>270</v>
      </c>
      <c r="D27" s="76" t="s">
        <v>268</v>
      </c>
      <c r="E27" s="73" t="s">
        <v>70</v>
      </c>
      <c r="F27" s="90" t="s">
        <v>268</v>
      </c>
      <c r="G27" s="73" t="s">
        <v>270</v>
      </c>
      <c r="H27" s="76" t="s">
        <v>268</v>
      </c>
      <c r="I27" s="73" t="s">
        <v>70</v>
      </c>
      <c r="J27" s="127" t="s">
        <v>268</v>
      </c>
      <c r="K27" s="67" t="s">
        <v>270</v>
      </c>
      <c r="L27" s="76" t="s">
        <v>268</v>
      </c>
      <c r="M27" s="73" t="s">
        <v>70</v>
      </c>
      <c r="N27" s="90" t="s">
        <v>268</v>
      </c>
    </row>
    <row r="28" spans="1:14" ht="30" customHeight="1" x14ac:dyDescent="0.2">
      <c r="A28" s="528"/>
      <c r="B28" s="144" t="s">
        <v>16</v>
      </c>
      <c r="C28" s="524" t="s">
        <v>267</v>
      </c>
      <c r="D28" s="525" t="s">
        <v>39</v>
      </c>
      <c r="E28" s="525" t="s">
        <v>173</v>
      </c>
      <c r="F28" s="553" t="s">
        <v>39</v>
      </c>
      <c r="G28" s="525" t="s">
        <v>267</v>
      </c>
      <c r="H28" s="525" t="s">
        <v>39</v>
      </c>
      <c r="I28" s="525" t="s">
        <v>173</v>
      </c>
      <c r="J28" s="525" t="s">
        <v>39</v>
      </c>
      <c r="K28" s="524" t="s">
        <v>267</v>
      </c>
      <c r="L28" s="525" t="s">
        <v>39</v>
      </c>
      <c r="M28" s="525" t="s">
        <v>173</v>
      </c>
      <c r="N28" s="553" t="s">
        <v>39</v>
      </c>
    </row>
    <row r="29" spans="1:14" ht="30" customHeight="1" x14ac:dyDescent="0.2">
      <c r="A29" s="528"/>
      <c r="B29" s="117" t="s">
        <v>78</v>
      </c>
      <c r="C29" s="524" t="s">
        <v>265</v>
      </c>
      <c r="D29" s="525" t="s">
        <v>40</v>
      </c>
      <c r="E29" s="525" t="s">
        <v>171</v>
      </c>
      <c r="F29" s="553" t="s">
        <v>40</v>
      </c>
      <c r="G29" s="525" t="s">
        <v>265</v>
      </c>
      <c r="H29" s="525" t="s">
        <v>40</v>
      </c>
      <c r="I29" s="525" t="s">
        <v>171</v>
      </c>
      <c r="J29" s="525" t="s">
        <v>40</v>
      </c>
      <c r="K29" s="524" t="s">
        <v>265</v>
      </c>
      <c r="L29" s="525" t="s">
        <v>40</v>
      </c>
      <c r="M29" s="525" t="s">
        <v>171</v>
      </c>
      <c r="N29" s="553" t="s">
        <v>40</v>
      </c>
    </row>
    <row r="30" spans="1:14" ht="30" customHeight="1" x14ac:dyDescent="0.2">
      <c r="A30" s="528"/>
      <c r="B30" s="145" t="s">
        <v>79</v>
      </c>
      <c r="C30" s="524" t="s">
        <v>266</v>
      </c>
      <c r="D30" s="525" t="s">
        <v>41</v>
      </c>
      <c r="E30" s="525" t="s">
        <v>172</v>
      </c>
      <c r="F30" s="553" t="s">
        <v>41</v>
      </c>
      <c r="G30" s="525" t="s">
        <v>266</v>
      </c>
      <c r="H30" s="525" t="s">
        <v>41</v>
      </c>
      <c r="I30" s="525" t="s">
        <v>172</v>
      </c>
      <c r="J30" s="525" t="s">
        <v>41</v>
      </c>
      <c r="K30" s="524" t="s">
        <v>266</v>
      </c>
      <c r="L30" s="525" t="s">
        <v>41</v>
      </c>
      <c r="M30" s="525" t="s">
        <v>172</v>
      </c>
      <c r="N30" s="553" t="s">
        <v>41</v>
      </c>
    </row>
    <row r="31" spans="1:14" ht="30" customHeight="1" x14ac:dyDescent="0.2">
      <c r="A31" s="528"/>
      <c r="B31" s="146" t="s">
        <v>80</v>
      </c>
      <c r="C31" s="524" t="s">
        <v>266</v>
      </c>
      <c r="D31" s="525" t="s">
        <v>41</v>
      </c>
      <c r="E31" s="525" t="s">
        <v>172</v>
      </c>
      <c r="F31" s="553" t="s">
        <v>41</v>
      </c>
      <c r="G31" s="525" t="s">
        <v>266</v>
      </c>
      <c r="H31" s="525" t="s">
        <v>41</v>
      </c>
      <c r="I31" s="525" t="s">
        <v>172</v>
      </c>
      <c r="J31" s="525" t="s">
        <v>41</v>
      </c>
      <c r="K31" s="524" t="s">
        <v>266</v>
      </c>
      <c r="L31" s="525" t="s">
        <v>41</v>
      </c>
      <c r="M31" s="525" t="s">
        <v>172</v>
      </c>
      <c r="N31" s="553" t="s">
        <v>41</v>
      </c>
    </row>
    <row r="32" spans="1:14" ht="30" customHeight="1" x14ac:dyDescent="0.2">
      <c r="A32" s="528"/>
      <c r="B32" s="115" t="s">
        <v>35</v>
      </c>
      <c r="C32" s="524" t="s">
        <v>136</v>
      </c>
      <c r="D32" s="525" t="s">
        <v>42</v>
      </c>
      <c r="E32" s="525" t="s">
        <v>136</v>
      </c>
      <c r="F32" s="553" t="s">
        <v>42</v>
      </c>
      <c r="G32" s="525" t="s">
        <v>136</v>
      </c>
      <c r="H32" s="525" t="s">
        <v>42</v>
      </c>
      <c r="I32" s="525" t="s">
        <v>136</v>
      </c>
      <c r="J32" s="525" t="s">
        <v>42</v>
      </c>
      <c r="K32" s="524" t="s">
        <v>136</v>
      </c>
      <c r="L32" s="525" t="s">
        <v>42</v>
      </c>
      <c r="M32" s="525" t="s">
        <v>136</v>
      </c>
      <c r="N32" s="553" t="s">
        <v>42</v>
      </c>
    </row>
    <row r="33" spans="1:14" ht="30" customHeight="1" x14ac:dyDescent="0.2">
      <c r="A33" s="528"/>
      <c r="B33" s="115" t="s">
        <v>17</v>
      </c>
      <c r="C33" s="524" t="s">
        <v>20</v>
      </c>
      <c r="D33" s="525" t="s">
        <v>20</v>
      </c>
      <c r="E33" s="525" t="s">
        <v>137</v>
      </c>
      <c r="F33" s="553" t="s">
        <v>20</v>
      </c>
      <c r="G33" s="525" t="s">
        <v>20</v>
      </c>
      <c r="H33" s="525" t="s">
        <v>20</v>
      </c>
      <c r="I33" s="525" t="s">
        <v>137</v>
      </c>
      <c r="J33" s="525" t="s">
        <v>20</v>
      </c>
      <c r="K33" s="524" t="s">
        <v>20</v>
      </c>
      <c r="L33" s="525" t="s">
        <v>20</v>
      </c>
      <c r="M33" s="525" t="s">
        <v>137</v>
      </c>
      <c r="N33" s="553" t="s">
        <v>20</v>
      </c>
    </row>
    <row r="34" spans="1:14" ht="30" customHeight="1" x14ac:dyDescent="0.2">
      <c r="A34" s="528"/>
      <c r="B34" s="115" t="s">
        <v>18</v>
      </c>
      <c r="C34" s="524" t="s">
        <v>20</v>
      </c>
      <c r="D34" s="525" t="s">
        <v>20</v>
      </c>
      <c r="E34" s="525" t="s">
        <v>137</v>
      </c>
      <c r="F34" s="553" t="s">
        <v>20</v>
      </c>
      <c r="G34" s="525" t="s">
        <v>20</v>
      </c>
      <c r="H34" s="525" t="s">
        <v>20</v>
      </c>
      <c r="I34" s="525" t="s">
        <v>137</v>
      </c>
      <c r="J34" s="525" t="s">
        <v>20</v>
      </c>
      <c r="K34" s="524" t="s">
        <v>20</v>
      </c>
      <c r="L34" s="525" t="s">
        <v>20</v>
      </c>
      <c r="M34" s="525" t="s">
        <v>137</v>
      </c>
      <c r="N34" s="553" t="s">
        <v>20</v>
      </c>
    </row>
    <row r="35" spans="1:14" ht="30" customHeight="1" x14ac:dyDescent="0.2">
      <c r="A35" s="528"/>
      <c r="B35" s="144" t="s">
        <v>198</v>
      </c>
      <c r="C35" s="130" t="s">
        <v>147</v>
      </c>
      <c r="D35" s="80" t="s">
        <v>174</v>
      </c>
      <c r="E35" s="81" t="s">
        <v>147</v>
      </c>
      <c r="F35" s="131" t="s">
        <v>174</v>
      </c>
      <c r="G35" s="81" t="s">
        <v>21</v>
      </c>
      <c r="H35" s="84" t="s">
        <v>174</v>
      </c>
      <c r="I35" s="85" t="s">
        <v>21</v>
      </c>
      <c r="J35" s="84" t="s">
        <v>174</v>
      </c>
      <c r="K35" s="130" t="s">
        <v>21</v>
      </c>
      <c r="L35" s="84" t="s">
        <v>174</v>
      </c>
      <c r="M35" s="85" t="s">
        <v>21</v>
      </c>
      <c r="N35" s="131" t="s">
        <v>174</v>
      </c>
    </row>
    <row r="36" spans="1:14" ht="30" customHeight="1" x14ac:dyDescent="0.2">
      <c r="A36" s="528"/>
      <c r="B36" s="118" t="s">
        <v>203</v>
      </c>
      <c r="C36" s="132" t="s">
        <v>175</v>
      </c>
      <c r="D36" s="82" t="s">
        <v>147</v>
      </c>
      <c r="E36" s="83" t="s">
        <v>175</v>
      </c>
      <c r="F36" s="89" t="s">
        <v>147</v>
      </c>
      <c r="G36" s="124" t="s">
        <v>175</v>
      </c>
      <c r="H36" s="82" t="s">
        <v>21</v>
      </c>
      <c r="I36" s="83" t="s">
        <v>175</v>
      </c>
      <c r="J36" s="82" t="s">
        <v>21</v>
      </c>
      <c r="K36" s="132" t="s">
        <v>175</v>
      </c>
      <c r="L36" s="82" t="s">
        <v>21</v>
      </c>
      <c r="M36" s="86" t="s">
        <v>175</v>
      </c>
      <c r="N36" s="89" t="s">
        <v>21</v>
      </c>
    </row>
    <row r="37" spans="1:14" ht="30" customHeight="1" thickBot="1" x14ac:dyDescent="0.25">
      <c r="A37" s="529"/>
      <c r="B37" s="119" t="s">
        <v>19</v>
      </c>
      <c r="C37" s="543" t="s">
        <v>176</v>
      </c>
      <c r="D37" s="544" t="s">
        <v>43</v>
      </c>
      <c r="E37" s="544" t="s">
        <v>176</v>
      </c>
      <c r="F37" s="554" t="s">
        <v>43</v>
      </c>
      <c r="G37" s="544" t="s">
        <v>176</v>
      </c>
      <c r="H37" s="544" t="s">
        <v>43</v>
      </c>
      <c r="I37" s="544" t="s">
        <v>176</v>
      </c>
      <c r="J37" s="544" t="s">
        <v>43</v>
      </c>
      <c r="K37" s="543" t="s">
        <v>176</v>
      </c>
      <c r="L37" s="544" t="s">
        <v>43</v>
      </c>
      <c r="M37" s="544" t="s">
        <v>176</v>
      </c>
      <c r="N37" s="554" t="s">
        <v>43</v>
      </c>
    </row>
    <row r="38" spans="1:14" ht="12.75" customHeight="1" x14ac:dyDescent="0.2">
      <c r="A38" s="51"/>
      <c r="C38" s="50"/>
      <c r="D38" s="50"/>
      <c r="E38" s="50"/>
      <c r="F38" s="50"/>
    </row>
    <row r="39" spans="1:14" ht="27.75" customHeight="1" x14ac:dyDescent="0.2">
      <c r="A39" s="51"/>
      <c r="B39" s="5" t="s">
        <v>69</v>
      </c>
      <c r="C39" s="42"/>
      <c r="D39" s="42"/>
      <c r="E39" s="50"/>
      <c r="F39" s="50"/>
    </row>
    <row r="40" spans="1:14" ht="32.25" customHeight="1" x14ac:dyDescent="0.2">
      <c r="A40" s="26"/>
      <c r="B40" s="5" t="s">
        <v>38</v>
      </c>
      <c r="J40" s="566" t="s">
        <v>14</v>
      </c>
      <c r="K40" s="566"/>
      <c r="L40" s="566"/>
      <c r="M40" s="566"/>
    </row>
    <row r="41" spans="1:14" ht="19.8" x14ac:dyDescent="0.2">
      <c r="A41" s="26"/>
    </row>
    <row r="42" spans="1:14" ht="19.8" x14ac:dyDescent="0.2">
      <c r="A42" s="26"/>
    </row>
    <row r="43" spans="1:14" ht="19.8" x14ac:dyDescent="0.2">
      <c r="A43" s="26"/>
    </row>
    <row r="44" spans="1:14" ht="19.8" x14ac:dyDescent="0.2">
      <c r="A44" s="26"/>
    </row>
    <row r="45" spans="1:14" ht="19.8" x14ac:dyDescent="0.2">
      <c r="A45" s="26"/>
    </row>
    <row r="46" spans="1:14" ht="19.8" x14ac:dyDescent="0.2">
      <c r="A46" s="26"/>
    </row>
    <row r="47" spans="1:14" ht="19.8" x14ac:dyDescent="0.2">
      <c r="A47" s="26"/>
    </row>
    <row r="48" spans="1:14" ht="19.8" x14ac:dyDescent="0.2">
      <c r="A48" s="26"/>
    </row>
    <row r="49" spans="1:1" ht="19.8" x14ac:dyDescent="0.2">
      <c r="A49" s="26"/>
    </row>
    <row r="50" spans="1:1" ht="19.8" x14ac:dyDescent="0.2">
      <c r="A50" s="26"/>
    </row>
  </sheetData>
  <mergeCells count="99">
    <mergeCell ref="C37:F37"/>
    <mergeCell ref="C16:F16"/>
    <mergeCell ref="C17:F17"/>
    <mergeCell ref="C21:F21"/>
    <mergeCell ref="C22:F22"/>
    <mergeCell ref="C23:F23"/>
    <mergeCell ref="C26:F26"/>
    <mergeCell ref="C24:F24"/>
    <mergeCell ref="C28:F28"/>
    <mergeCell ref="C29:F29"/>
    <mergeCell ref="C30:F30"/>
    <mergeCell ref="C19:D19"/>
    <mergeCell ref="C20:D20"/>
    <mergeCell ref="E20:F20"/>
    <mergeCell ref="C31:F31"/>
    <mergeCell ref="C32:F32"/>
    <mergeCell ref="C33:F33"/>
    <mergeCell ref="C34:F34"/>
    <mergeCell ref="J40:M40"/>
    <mergeCell ref="A8:B8"/>
    <mergeCell ref="A9:B9"/>
    <mergeCell ref="A10:B10"/>
    <mergeCell ref="A14:B14"/>
    <mergeCell ref="A15:B15"/>
    <mergeCell ref="A11:B11"/>
    <mergeCell ref="A12:B12"/>
    <mergeCell ref="C25:F25"/>
    <mergeCell ref="A16:A37"/>
    <mergeCell ref="C14:D14"/>
    <mergeCell ref="C15:D15"/>
    <mergeCell ref="E19:F19"/>
    <mergeCell ref="C18:D18"/>
    <mergeCell ref="E18:F18"/>
    <mergeCell ref="A4:B5"/>
    <mergeCell ref="C4:D4"/>
    <mergeCell ref="E4:F4"/>
    <mergeCell ref="A6:B6"/>
    <mergeCell ref="A13:B13"/>
    <mergeCell ref="C13:D13"/>
    <mergeCell ref="A7:B7"/>
    <mergeCell ref="C2:D2"/>
    <mergeCell ref="G4:H4"/>
    <mergeCell ref="I4:J4"/>
    <mergeCell ref="G13:H13"/>
    <mergeCell ref="G14:H14"/>
    <mergeCell ref="C3:F3"/>
    <mergeCell ref="G3:J3"/>
    <mergeCell ref="G15:H15"/>
    <mergeCell ref="G16:J16"/>
    <mergeCell ref="G17:J17"/>
    <mergeCell ref="G18:H18"/>
    <mergeCell ref="I18:J18"/>
    <mergeCell ref="G29:J29"/>
    <mergeCell ref="G30:J30"/>
    <mergeCell ref="G31:J31"/>
    <mergeCell ref="G32:J32"/>
    <mergeCell ref="G22:J22"/>
    <mergeCell ref="G23:J23"/>
    <mergeCell ref="G24:J24"/>
    <mergeCell ref="G25:J25"/>
    <mergeCell ref="G26:J26"/>
    <mergeCell ref="G28:J28"/>
    <mergeCell ref="G33:J33"/>
    <mergeCell ref="G34:J34"/>
    <mergeCell ref="G37:J37"/>
    <mergeCell ref="K4:L4"/>
    <mergeCell ref="M4:N4"/>
    <mergeCell ref="K13:L13"/>
    <mergeCell ref="K14:L14"/>
    <mergeCell ref="K15:L15"/>
    <mergeCell ref="K16:N16"/>
    <mergeCell ref="K17:N17"/>
    <mergeCell ref="K18:L18"/>
    <mergeCell ref="M18:N18"/>
    <mergeCell ref="K19:L19"/>
    <mergeCell ref="M19:N19"/>
    <mergeCell ref="K20:L20"/>
    <mergeCell ref="M20:N20"/>
    <mergeCell ref="G19:H19"/>
    <mergeCell ref="I19:J19"/>
    <mergeCell ref="G20:H20"/>
    <mergeCell ref="I20:J20"/>
    <mergeCell ref="G21:J21"/>
    <mergeCell ref="K2:N2"/>
    <mergeCell ref="K32:N32"/>
    <mergeCell ref="K33:N33"/>
    <mergeCell ref="K34:N34"/>
    <mergeCell ref="K37:N37"/>
    <mergeCell ref="K29:N29"/>
    <mergeCell ref="K30:N30"/>
    <mergeCell ref="K31:N31"/>
    <mergeCell ref="K3:N3"/>
    <mergeCell ref="K26:N26"/>
    <mergeCell ref="K28:N28"/>
    <mergeCell ref="K21:N21"/>
    <mergeCell ref="K22:N22"/>
    <mergeCell ref="K23:N23"/>
    <mergeCell ref="K24:N24"/>
    <mergeCell ref="K25:N2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6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.2" x14ac:dyDescent="0.2"/>
  <sheetData/>
  <phoneticPr fontId="3"/>
  <pageMargins left="0.75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89BBA-0A66-4313-A4AC-78B6FB6F21F5}">
  <sheetPr>
    <tabColor rgb="FFFFFF00"/>
  </sheetPr>
  <dimension ref="A1:G104"/>
  <sheetViews>
    <sheetView view="pageBreakPreview" topLeftCell="A18" zoomScaleNormal="100" zoomScaleSheetLayoutView="100" workbookViewId="0">
      <selection activeCell="I23" sqref="I23"/>
    </sheetView>
  </sheetViews>
  <sheetFormatPr defaultColWidth="9" defaultRowHeight="19.8" x14ac:dyDescent="0.2"/>
  <cols>
    <col min="1" max="1" width="7.109375" style="53" customWidth="1"/>
    <col min="2" max="2" width="9" style="53"/>
    <col min="3" max="3" width="18.77734375" style="53" customWidth="1"/>
    <col min="4" max="4" width="12.21875" style="53" customWidth="1"/>
    <col min="5" max="7" width="9.33203125" style="53" bestFit="1" customWidth="1"/>
    <col min="8" max="8" width="19.44140625" style="53" customWidth="1"/>
    <col min="9" max="9" width="18.109375" style="53" bestFit="1" customWidth="1"/>
    <col min="10" max="16384" width="9" style="53"/>
  </cols>
  <sheetData>
    <row r="1" spans="1:7" x14ac:dyDescent="0.2">
      <c r="B1" s="53" t="s">
        <v>626</v>
      </c>
      <c r="F1" s="325">
        <f ca="1">NOW()</f>
        <v>45259.73902789352</v>
      </c>
      <c r="G1" s="326"/>
    </row>
    <row r="2" spans="1:7" ht="29.25" customHeight="1" x14ac:dyDescent="0.2">
      <c r="A2" s="55" t="s">
        <v>235</v>
      </c>
      <c r="B2" s="56" t="s">
        <v>563</v>
      </c>
      <c r="C2" s="57"/>
      <c r="D2" s="58" t="s">
        <v>233</v>
      </c>
      <c r="E2" s="59">
        <v>0.1</v>
      </c>
      <c r="F2" s="59">
        <v>0.2</v>
      </c>
      <c r="G2" s="59">
        <v>0.3</v>
      </c>
    </row>
    <row r="3" spans="1:7" x14ac:dyDescent="0.2">
      <c r="A3" s="362" t="s">
        <v>231</v>
      </c>
      <c r="B3" s="353" t="s">
        <v>230</v>
      </c>
      <c r="C3" s="353"/>
      <c r="D3" s="60">
        <v>788</v>
      </c>
      <c r="E3" s="66">
        <f>ROUNDDOWN(D3*10.27,0)-ROUNDDOWN(((ROUNDDOWN(D3*10.27,0))*0.9),0)</f>
        <v>810</v>
      </c>
      <c r="F3" s="66">
        <f>ROUNDDOWN(D3*10.27,0)-ROUNDDOWN(((ROUNDDOWN(D3*10.27,0))*0.8),0)</f>
        <v>1619</v>
      </c>
      <c r="G3" s="66">
        <f>ROUNDDOWN(D3*10.27,0)-ROUNDDOWN(((ROUNDDOWN(D3*10.27,0))*0.7),0)</f>
        <v>2428</v>
      </c>
    </row>
    <row r="4" spans="1:7" x14ac:dyDescent="0.2">
      <c r="A4" s="362"/>
      <c r="B4" s="353" t="s">
        <v>229</v>
      </c>
      <c r="C4" s="353"/>
      <c r="D4" s="60">
        <v>836</v>
      </c>
      <c r="E4" s="66">
        <f t="shared" ref="E4:E38" si="0">ROUNDDOWN(D4*10.27,0)-ROUNDDOWN(((ROUNDDOWN(D4*10.27,0))*0.9),0)</f>
        <v>859</v>
      </c>
      <c r="F4" s="66">
        <f t="shared" ref="F4:F12" si="1">ROUNDDOWN(D4*10.27,0)-ROUNDDOWN(((ROUNDDOWN(D4*10.27,0))*0.8),0)</f>
        <v>1717</v>
      </c>
      <c r="G4" s="66">
        <f t="shared" ref="G4:G12" si="2">ROUNDDOWN(D4*10.27,0)-ROUNDDOWN(((ROUNDDOWN(D4*10.27,0))*0.7),0)</f>
        <v>2576</v>
      </c>
    </row>
    <row r="5" spans="1:7" x14ac:dyDescent="0.2">
      <c r="A5" s="362"/>
      <c r="B5" s="353" t="s">
        <v>228</v>
      </c>
      <c r="C5" s="353"/>
      <c r="D5" s="60">
        <v>898</v>
      </c>
      <c r="E5" s="66">
        <f t="shared" si="0"/>
        <v>923</v>
      </c>
      <c r="F5" s="66">
        <f t="shared" si="1"/>
        <v>1845</v>
      </c>
      <c r="G5" s="66">
        <f t="shared" si="2"/>
        <v>2767</v>
      </c>
    </row>
    <row r="6" spans="1:7" x14ac:dyDescent="0.2">
      <c r="A6" s="362"/>
      <c r="B6" s="353" t="s">
        <v>227</v>
      </c>
      <c r="C6" s="353"/>
      <c r="D6" s="60">
        <v>949</v>
      </c>
      <c r="E6" s="66">
        <f t="shared" si="0"/>
        <v>975</v>
      </c>
      <c r="F6" s="66">
        <f t="shared" si="1"/>
        <v>1950</v>
      </c>
      <c r="G6" s="66">
        <f t="shared" si="2"/>
        <v>2924</v>
      </c>
    </row>
    <row r="7" spans="1:7" x14ac:dyDescent="0.2">
      <c r="A7" s="362"/>
      <c r="B7" s="353" t="s">
        <v>226</v>
      </c>
      <c r="C7" s="353"/>
      <c r="D7" s="62">
        <v>1003</v>
      </c>
      <c r="E7" s="66">
        <f>ROUNDDOWN(D7*10.27,0)-ROUNDDOWN(((ROUNDDOWN(D7*10.27,0))*0.9),0)</f>
        <v>1030</v>
      </c>
      <c r="F7" s="66">
        <f>ROUNDDOWN(D7*10.27,0)-ROUNDDOWN(((ROUNDDOWN(D7*10.27,0))*0.8),0)</f>
        <v>2060</v>
      </c>
      <c r="G7" s="66">
        <f>ROUNDDOWN(D7*10.27,0)-ROUNDDOWN(((ROUNDDOWN(D7*10.27,0))*0.7),0)</f>
        <v>3090</v>
      </c>
    </row>
    <row r="8" spans="1:7" x14ac:dyDescent="0.2">
      <c r="A8" s="362" t="s">
        <v>232</v>
      </c>
      <c r="B8" s="353" t="s">
        <v>230</v>
      </c>
      <c r="C8" s="353"/>
      <c r="D8" s="60">
        <v>714</v>
      </c>
      <c r="E8" s="66">
        <f t="shared" si="0"/>
        <v>734</v>
      </c>
      <c r="F8" s="66">
        <f t="shared" si="1"/>
        <v>1467</v>
      </c>
      <c r="G8" s="66">
        <f t="shared" si="2"/>
        <v>2200</v>
      </c>
    </row>
    <row r="9" spans="1:7" x14ac:dyDescent="0.2">
      <c r="A9" s="362"/>
      <c r="B9" s="353" t="s">
        <v>229</v>
      </c>
      <c r="C9" s="353"/>
      <c r="D9" s="60">
        <v>759</v>
      </c>
      <c r="E9" s="66">
        <f t="shared" si="0"/>
        <v>780</v>
      </c>
      <c r="F9" s="66">
        <f t="shared" si="1"/>
        <v>1559</v>
      </c>
      <c r="G9" s="66">
        <f t="shared" si="2"/>
        <v>2339</v>
      </c>
    </row>
    <row r="10" spans="1:7" x14ac:dyDescent="0.2">
      <c r="A10" s="362"/>
      <c r="B10" s="353" t="s">
        <v>228</v>
      </c>
      <c r="C10" s="353"/>
      <c r="D10" s="60">
        <v>821</v>
      </c>
      <c r="E10" s="66">
        <f t="shared" si="0"/>
        <v>844</v>
      </c>
      <c r="F10" s="66">
        <f t="shared" si="1"/>
        <v>1687</v>
      </c>
      <c r="G10" s="66">
        <f t="shared" si="2"/>
        <v>2530</v>
      </c>
    </row>
    <row r="11" spans="1:7" x14ac:dyDescent="0.2">
      <c r="A11" s="362"/>
      <c r="B11" s="353" t="s">
        <v>227</v>
      </c>
      <c r="C11" s="353"/>
      <c r="D11" s="60">
        <v>874</v>
      </c>
      <c r="E11" s="66">
        <f t="shared" si="0"/>
        <v>898</v>
      </c>
      <c r="F11" s="66">
        <f t="shared" si="1"/>
        <v>1795</v>
      </c>
      <c r="G11" s="66">
        <f t="shared" si="2"/>
        <v>2693</v>
      </c>
    </row>
    <row r="12" spans="1:7" x14ac:dyDescent="0.2">
      <c r="A12" s="362"/>
      <c r="B12" s="353" t="s">
        <v>226</v>
      </c>
      <c r="C12" s="353"/>
      <c r="D12" s="60">
        <v>925</v>
      </c>
      <c r="E12" s="66">
        <f t="shared" si="0"/>
        <v>950</v>
      </c>
      <c r="F12" s="66">
        <f t="shared" si="1"/>
        <v>1900</v>
      </c>
      <c r="G12" s="66">
        <f t="shared" si="2"/>
        <v>2850</v>
      </c>
    </row>
    <row r="13" spans="1:7" x14ac:dyDescent="0.2">
      <c r="A13" s="180"/>
      <c r="B13" s="179"/>
      <c r="C13" s="178"/>
      <c r="D13" s="60"/>
      <c r="E13" s="62"/>
      <c r="F13" s="62"/>
      <c r="G13" s="62"/>
    </row>
    <row r="14" spans="1:7" x14ac:dyDescent="0.2">
      <c r="A14" s="194" t="s">
        <v>234</v>
      </c>
      <c r="B14" s="195"/>
      <c r="C14" s="196"/>
      <c r="D14" s="60">
        <v>239</v>
      </c>
      <c r="E14" s="66">
        <f t="shared" si="0"/>
        <v>246</v>
      </c>
      <c r="F14" s="66">
        <f t="shared" ref="F14:F38" si="3">ROUNDDOWN(D14*10.27,0)-ROUNDDOWN(((ROUNDDOWN(D14*10.27,0))*0.8),0)</f>
        <v>491</v>
      </c>
      <c r="G14" s="66">
        <f t="shared" ref="G14:G38" si="4">ROUNDDOWN(D14*10.27,0)-ROUNDDOWN(((ROUNDDOWN(D14*10.27,0))*0.7),0)</f>
        <v>737</v>
      </c>
    </row>
    <row r="15" spans="1:7" x14ac:dyDescent="0.2">
      <c r="A15" s="194"/>
      <c r="B15" s="195"/>
      <c r="C15" s="196"/>
      <c r="D15" s="57">
        <v>480</v>
      </c>
      <c r="E15" s="66">
        <f t="shared" si="0"/>
        <v>493</v>
      </c>
      <c r="F15" s="66">
        <f t="shared" si="3"/>
        <v>986</v>
      </c>
      <c r="G15" s="66">
        <f t="shared" si="4"/>
        <v>1479</v>
      </c>
    </row>
    <row r="16" spans="1:7" x14ac:dyDescent="0.2">
      <c r="A16" s="187" t="s">
        <v>336</v>
      </c>
      <c r="B16" s="159"/>
      <c r="C16" s="57"/>
      <c r="D16" s="57">
        <v>600</v>
      </c>
      <c r="E16" s="66">
        <f t="shared" si="0"/>
        <v>617</v>
      </c>
      <c r="F16" s="66">
        <f t="shared" si="3"/>
        <v>1233</v>
      </c>
      <c r="G16" s="66">
        <f t="shared" si="4"/>
        <v>1849</v>
      </c>
    </row>
    <row r="17" spans="1:7" x14ac:dyDescent="0.2">
      <c r="A17" s="333" t="s">
        <v>335</v>
      </c>
      <c r="B17" s="161"/>
      <c r="C17" s="162"/>
      <c r="D17" s="221">
        <v>400</v>
      </c>
      <c r="E17" s="66">
        <f t="shared" si="0"/>
        <v>411</v>
      </c>
      <c r="F17" s="66">
        <f t="shared" si="3"/>
        <v>822</v>
      </c>
      <c r="G17" s="66">
        <f t="shared" si="4"/>
        <v>1233</v>
      </c>
    </row>
    <row r="18" spans="1:7" x14ac:dyDescent="0.2">
      <c r="A18" s="337" t="s">
        <v>502</v>
      </c>
      <c r="B18" s="338"/>
      <c r="C18" s="339"/>
      <c r="D18" s="192">
        <v>30</v>
      </c>
      <c r="E18" s="66">
        <f t="shared" si="0"/>
        <v>31</v>
      </c>
      <c r="F18" s="66">
        <f t="shared" si="3"/>
        <v>62</v>
      </c>
      <c r="G18" s="66">
        <f t="shared" si="4"/>
        <v>93</v>
      </c>
    </row>
    <row r="19" spans="1:7" x14ac:dyDescent="0.2">
      <c r="A19" s="337" t="s">
        <v>505</v>
      </c>
      <c r="B19" s="159"/>
      <c r="C19" s="57"/>
      <c r="D19" s="57">
        <v>362</v>
      </c>
      <c r="E19" s="66">
        <f t="shared" si="0"/>
        <v>372</v>
      </c>
      <c r="F19" s="66">
        <f t="shared" si="3"/>
        <v>744</v>
      </c>
      <c r="G19" s="66">
        <f t="shared" si="4"/>
        <v>1116</v>
      </c>
    </row>
    <row r="20" spans="1:7" x14ac:dyDescent="0.2">
      <c r="A20" s="187" t="s">
        <v>506</v>
      </c>
      <c r="B20" s="159"/>
      <c r="C20" s="57"/>
      <c r="D20" s="57">
        <v>200</v>
      </c>
      <c r="E20" s="66">
        <f t="shared" si="0"/>
        <v>206</v>
      </c>
      <c r="F20" s="66">
        <f t="shared" si="3"/>
        <v>411</v>
      </c>
      <c r="G20" s="66">
        <f t="shared" si="4"/>
        <v>617</v>
      </c>
    </row>
    <row r="21" spans="1:7" x14ac:dyDescent="0.2">
      <c r="A21" s="329" t="s">
        <v>536</v>
      </c>
      <c r="B21" s="148"/>
      <c r="C21" s="192"/>
      <c r="D21" s="57">
        <v>90</v>
      </c>
      <c r="E21" s="66">
        <f t="shared" si="0"/>
        <v>93</v>
      </c>
      <c r="F21" s="66">
        <f t="shared" si="3"/>
        <v>185</v>
      </c>
      <c r="G21" s="66">
        <f t="shared" si="4"/>
        <v>278</v>
      </c>
    </row>
    <row r="22" spans="1:7" x14ac:dyDescent="0.2">
      <c r="A22" s="329" t="s">
        <v>334</v>
      </c>
      <c r="B22" s="159"/>
      <c r="C22" s="57"/>
      <c r="D22" s="57">
        <v>110</v>
      </c>
      <c r="E22" s="66">
        <f t="shared" si="0"/>
        <v>113</v>
      </c>
      <c r="F22" s="66">
        <f t="shared" si="3"/>
        <v>226</v>
      </c>
      <c r="G22" s="66">
        <f t="shared" si="4"/>
        <v>339</v>
      </c>
    </row>
    <row r="23" spans="1:7" x14ac:dyDescent="0.2">
      <c r="A23" s="216" t="s">
        <v>588</v>
      </c>
      <c r="B23" s="335"/>
      <c r="C23" s="336"/>
      <c r="D23" s="57">
        <v>11</v>
      </c>
      <c r="E23" s="66">
        <v>12</v>
      </c>
      <c r="F23" s="66">
        <v>23</v>
      </c>
      <c r="G23" s="66">
        <v>34</v>
      </c>
    </row>
    <row r="24" spans="1:7" ht="18.75" customHeight="1" x14ac:dyDescent="0.2">
      <c r="A24" s="330" t="s">
        <v>337</v>
      </c>
      <c r="B24" s="64"/>
      <c r="C24" s="64"/>
      <c r="D24" s="60">
        <v>100</v>
      </c>
      <c r="E24" s="66">
        <f t="shared" si="0"/>
        <v>103</v>
      </c>
      <c r="F24" s="66">
        <f t="shared" si="3"/>
        <v>206</v>
      </c>
      <c r="G24" s="66">
        <f t="shared" si="4"/>
        <v>309</v>
      </c>
    </row>
    <row r="25" spans="1:7" ht="18.75" customHeight="1" x14ac:dyDescent="0.2">
      <c r="A25" s="330" t="s">
        <v>523</v>
      </c>
      <c r="B25" s="64"/>
      <c r="C25" s="64"/>
      <c r="D25" s="60">
        <v>240</v>
      </c>
      <c r="E25" s="66">
        <f t="shared" si="0"/>
        <v>247</v>
      </c>
      <c r="F25" s="66">
        <f t="shared" si="3"/>
        <v>493</v>
      </c>
      <c r="G25" s="66">
        <f t="shared" si="4"/>
        <v>740</v>
      </c>
    </row>
    <row r="26" spans="1:7" ht="18.75" customHeight="1" x14ac:dyDescent="0.2">
      <c r="A26" s="331" t="s">
        <v>338</v>
      </c>
      <c r="B26" s="60"/>
      <c r="C26" s="60"/>
      <c r="D26" s="60">
        <v>33</v>
      </c>
      <c r="E26" s="66">
        <f t="shared" si="0"/>
        <v>34</v>
      </c>
      <c r="F26" s="66">
        <f t="shared" si="3"/>
        <v>68</v>
      </c>
      <c r="G26" s="66">
        <f t="shared" si="4"/>
        <v>102</v>
      </c>
    </row>
    <row r="27" spans="1:7" ht="18.75" customHeight="1" x14ac:dyDescent="0.2">
      <c r="A27" s="332" t="s">
        <v>382</v>
      </c>
      <c r="B27" s="158"/>
      <c r="C27" s="158"/>
      <c r="D27" s="60">
        <v>3</v>
      </c>
      <c r="E27" s="66">
        <f t="shared" si="0"/>
        <v>3</v>
      </c>
      <c r="F27" s="66">
        <f t="shared" si="3"/>
        <v>6</v>
      </c>
      <c r="G27" s="66">
        <f t="shared" si="4"/>
        <v>9</v>
      </c>
    </row>
    <row r="28" spans="1:7" ht="18.75" customHeight="1" x14ac:dyDescent="0.2">
      <c r="A28" s="332" t="s">
        <v>383</v>
      </c>
      <c r="B28" s="158"/>
      <c r="C28" s="158"/>
      <c r="D28" s="60">
        <v>13</v>
      </c>
      <c r="E28" s="66">
        <f t="shared" si="0"/>
        <v>14</v>
      </c>
      <c r="F28" s="66">
        <f t="shared" si="3"/>
        <v>27</v>
      </c>
      <c r="G28" s="66">
        <f t="shared" si="4"/>
        <v>40</v>
      </c>
    </row>
    <row r="29" spans="1:7" ht="18.75" customHeight="1" x14ac:dyDescent="0.2">
      <c r="A29" s="332" t="s">
        <v>384</v>
      </c>
      <c r="B29" s="158"/>
      <c r="C29" s="158"/>
      <c r="D29" s="60">
        <v>10</v>
      </c>
      <c r="E29" s="66">
        <f t="shared" si="0"/>
        <v>11</v>
      </c>
      <c r="F29" s="66">
        <f t="shared" si="3"/>
        <v>21</v>
      </c>
      <c r="G29" s="66">
        <f t="shared" si="4"/>
        <v>31</v>
      </c>
    </row>
    <row r="30" spans="1:7" ht="18.75" customHeight="1" x14ac:dyDescent="0.2">
      <c r="A30" s="333" t="s">
        <v>339</v>
      </c>
      <c r="B30" s="161"/>
      <c r="C30" s="162"/>
      <c r="D30" s="57">
        <v>10</v>
      </c>
      <c r="E30" s="66">
        <f t="shared" si="0"/>
        <v>11</v>
      </c>
      <c r="F30" s="66">
        <f t="shared" si="3"/>
        <v>21</v>
      </c>
      <c r="G30" s="66">
        <f t="shared" si="4"/>
        <v>31</v>
      </c>
    </row>
    <row r="31" spans="1:7" ht="18.75" customHeight="1" x14ac:dyDescent="0.2">
      <c r="A31" s="333" t="s">
        <v>349</v>
      </c>
      <c r="B31" s="161"/>
      <c r="C31" s="162"/>
      <c r="D31" s="57">
        <v>15</v>
      </c>
      <c r="E31" s="66">
        <f t="shared" si="0"/>
        <v>16</v>
      </c>
      <c r="F31" s="66">
        <f t="shared" si="3"/>
        <v>31</v>
      </c>
      <c r="G31" s="66">
        <f t="shared" si="4"/>
        <v>47</v>
      </c>
    </row>
    <row r="32" spans="1:7" ht="19.5" customHeight="1" x14ac:dyDescent="0.2">
      <c r="A32" s="333" t="s">
        <v>350</v>
      </c>
      <c r="B32" s="161"/>
      <c r="C32" s="162"/>
      <c r="D32" s="57">
        <v>20</v>
      </c>
      <c r="E32" s="66">
        <f t="shared" si="0"/>
        <v>21</v>
      </c>
      <c r="F32" s="66">
        <f t="shared" si="3"/>
        <v>41</v>
      </c>
      <c r="G32" s="66">
        <f t="shared" si="4"/>
        <v>62</v>
      </c>
    </row>
    <row r="33" spans="1:7" x14ac:dyDescent="0.2">
      <c r="A33" s="187" t="s">
        <v>340</v>
      </c>
      <c r="B33" s="159"/>
      <c r="C33" s="57"/>
      <c r="D33" s="57">
        <v>300</v>
      </c>
      <c r="E33" s="66">
        <f t="shared" si="0"/>
        <v>309</v>
      </c>
      <c r="F33" s="66">
        <f t="shared" si="3"/>
        <v>617</v>
      </c>
      <c r="G33" s="66">
        <f t="shared" si="4"/>
        <v>925</v>
      </c>
    </row>
    <row r="34" spans="1:7" x14ac:dyDescent="0.2">
      <c r="A34" s="166" t="s">
        <v>590</v>
      </c>
      <c r="B34" s="176"/>
      <c r="C34" s="177"/>
      <c r="D34" s="57">
        <v>34</v>
      </c>
      <c r="E34" s="66">
        <v>35</v>
      </c>
      <c r="F34" s="66">
        <v>70</v>
      </c>
      <c r="G34" s="66">
        <v>105</v>
      </c>
    </row>
    <row r="35" spans="1:7" x14ac:dyDescent="0.2">
      <c r="A35" s="331" t="s">
        <v>341</v>
      </c>
      <c r="B35" s="60"/>
      <c r="C35" s="60"/>
      <c r="D35" s="60">
        <v>40</v>
      </c>
      <c r="E35" s="66">
        <f t="shared" si="0"/>
        <v>41</v>
      </c>
      <c r="F35" s="66">
        <f t="shared" si="3"/>
        <v>82</v>
      </c>
      <c r="G35" s="66">
        <f t="shared" si="4"/>
        <v>123</v>
      </c>
    </row>
    <row r="36" spans="1:7" x14ac:dyDescent="0.2">
      <c r="A36" s="334" t="s">
        <v>351</v>
      </c>
      <c r="B36" s="163"/>
      <c r="C36" s="163"/>
      <c r="D36" s="60">
        <v>60</v>
      </c>
      <c r="E36" s="66">
        <f t="shared" si="0"/>
        <v>62</v>
      </c>
      <c r="F36" s="66">
        <f t="shared" si="3"/>
        <v>124</v>
      </c>
      <c r="G36" s="66">
        <f t="shared" si="4"/>
        <v>185</v>
      </c>
    </row>
    <row r="37" spans="1:7" x14ac:dyDescent="0.2">
      <c r="A37" s="187" t="s">
        <v>342</v>
      </c>
      <c r="B37" s="159"/>
      <c r="C37" s="57"/>
      <c r="D37" s="57">
        <v>22</v>
      </c>
      <c r="E37" s="66">
        <f t="shared" si="0"/>
        <v>23</v>
      </c>
      <c r="F37" s="66">
        <f t="shared" si="3"/>
        <v>45</v>
      </c>
      <c r="G37" s="66">
        <f t="shared" si="4"/>
        <v>68</v>
      </c>
    </row>
    <row r="38" spans="1:7" x14ac:dyDescent="0.2">
      <c r="A38" s="187"/>
      <c r="B38" s="159"/>
      <c r="C38" s="57"/>
      <c r="D38" s="57">
        <v>239</v>
      </c>
      <c r="E38" s="66">
        <f t="shared" si="0"/>
        <v>246</v>
      </c>
      <c r="F38" s="66">
        <f t="shared" si="3"/>
        <v>491</v>
      </c>
      <c r="G38" s="66">
        <f t="shared" si="4"/>
        <v>737</v>
      </c>
    </row>
    <row r="39" spans="1:7" x14ac:dyDescent="0.2">
      <c r="A39" s="55" t="s">
        <v>237</v>
      </c>
      <c r="B39" s="56" t="s">
        <v>589</v>
      </c>
      <c r="C39" s="57"/>
      <c r="D39" s="58" t="s">
        <v>233</v>
      </c>
      <c r="E39" s="212"/>
      <c r="F39" s="213"/>
      <c r="G39" s="213"/>
    </row>
    <row r="40" spans="1:7" x14ac:dyDescent="0.2">
      <c r="A40" s="354" t="s">
        <v>231</v>
      </c>
      <c r="B40" s="353" t="s">
        <v>280</v>
      </c>
      <c r="C40" s="357"/>
      <c r="D40" s="63">
        <v>658</v>
      </c>
      <c r="E40" s="66">
        <f>ROUNDDOWN(D40*10.27,0)-ROUNDDOWN(((ROUNDDOWN(D40*10.27,0))*0.9),0)</f>
        <v>676</v>
      </c>
      <c r="F40" s="66">
        <f>ROUNDDOWN(D40*10.27,0)-ROUNDDOWN(((ROUNDDOWN(D40*10.27,0))*0.8),0)</f>
        <v>1352</v>
      </c>
      <c r="G40" s="66">
        <f>ROUNDDOWN(D40*10.27,0)-ROUNDDOWN(((ROUNDDOWN(D40*10.27,0))*0.7),0)</f>
        <v>2028</v>
      </c>
    </row>
    <row r="41" spans="1:7" x14ac:dyDescent="0.2">
      <c r="A41" s="355"/>
      <c r="B41" s="353" t="s">
        <v>281</v>
      </c>
      <c r="C41" s="357"/>
      <c r="D41" s="63">
        <v>817</v>
      </c>
      <c r="E41" s="66">
        <f t="shared" ref="E41:E68" si="5">ROUNDDOWN(D41*10.27,0)-ROUNDDOWN(((ROUNDDOWN(D41*10.27,0))*0.9),0)</f>
        <v>839</v>
      </c>
      <c r="F41" s="66">
        <f t="shared" ref="F41:F53" si="6">ROUNDDOWN(D41*10.27,0)-ROUNDDOWN(((ROUNDDOWN(D41*10.27,0))*0.8),0)</f>
        <v>1678</v>
      </c>
      <c r="G41" s="66">
        <f t="shared" ref="G41:G53" si="7">ROUNDDOWN(D41*10.27,0)-ROUNDDOWN(((ROUNDDOWN(D41*10.27,0))*0.7),0)</f>
        <v>2517</v>
      </c>
    </row>
    <row r="42" spans="1:7" x14ac:dyDescent="0.2">
      <c r="A42" s="355"/>
      <c r="B42" s="353" t="s">
        <v>230</v>
      </c>
      <c r="C42" s="357"/>
      <c r="D42" s="60">
        <v>827</v>
      </c>
      <c r="E42" s="66">
        <f t="shared" si="5"/>
        <v>850</v>
      </c>
      <c r="F42" s="66">
        <f t="shared" si="6"/>
        <v>1699</v>
      </c>
      <c r="G42" s="66">
        <f t="shared" si="7"/>
        <v>2548</v>
      </c>
    </row>
    <row r="43" spans="1:7" x14ac:dyDescent="0.2">
      <c r="A43" s="355"/>
      <c r="B43" s="353" t="s">
        <v>229</v>
      </c>
      <c r="C43" s="357"/>
      <c r="D43" s="60">
        <v>951</v>
      </c>
      <c r="E43" s="66">
        <f t="shared" si="5"/>
        <v>977</v>
      </c>
      <c r="F43" s="66">
        <f t="shared" si="6"/>
        <v>1954</v>
      </c>
      <c r="G43" s="66">
        <f t="shared" si="7"/>
        <v>2930</v>
      </c>
    </row>
    <row r="44" spans="1:7" x14ac:dyDescent="0.2">
      <c r="A44" s="355"/>
      <c r="B44" s="353" t="s">
        <v>228</v>
      </c>
      <c r="C44" s="357"/>
      <c r="D44" s="62">
        <v>1014</v>
      </c>
      <c r="E44" s="66">
        <f t="shared" si="5"/>
        <v>1042</v>
      </c>
      <c r="F44" s="66">
        <f t="shared" si="6"/>
        <v>2083</v>
      </c>
      <c r="G44" s="66">
        <f t="shared" si="7"/>
        <v>3124</v>
      </c>
    </row>
    <row r="45" spans="1:7" x14ac:dyDescent="0.2">
      <c r="A45" s="355"/>
      <c r="B45" s="353" t="s">
        <v>227</v>
      </c>
      <c r="C45" s="357"/>
      <c r="D45" s="62">
        <v>1071</v>
      </c>
      <c r="E45" s="66">
        <f t="shared" si="5"/>
        <v>1100</v>
      </c>
      <c r="F45" s="66">
        <f t="shared" si="6"/>
        <v>2200</v>
      </c>
      <c r="G45" s="66">
        <f t="shared" si="7"/>
        <v>3300</v>
      </c>
    </row>
    <row r="46" spans="1:7" x14ac:dyDescent="0.2">
      <c r="A46" s="356"/>
      <c r="B46" s="353" t="s">
        <v>226</v>
      </c>
      <c r="C46" s="357"/>
      <c r="D46" s="62">
        <v>1129</v>
      </c>
      <c r="E46" s="66">
        <f t="shared" si="5"/>
        <v>1160</v>
      </c>
      <c r="F46" s="66">
        <f t="shared" si="6"/>
        <v>2319</v>
      </c>
      <c r="G46" s="66">
        <f t="shared" si="7"/>
        <v>3479</v>
      </c>
    </row>
    <row r="47" spans="1:7" x14ac:dyDescent="0.2">
      <c r="A47" s="354" t="s">
        <v>232</v>
      </c>
      <c r="B47" s="353" t="s">
        <v>280</v>
      </c>
      <c r="C47" s="357"/>
      <c r="D47" s="62">
        <v>619</v>
      </c>
      <c r="E47" s="66">
        <f t="shared" si="5"/>
        <v>636</v>
      </c>
      <c r="F47" s="66">
        <f t="shared" si="6"/>
        <v>1272</v>
      </c>
      <c r="G47" s="66">
        <f t="shared" si="7"/>
        <v>1908</v>
      </c>
    </row>
    <row r="48" spans="1:7" x14ac:dyDescent="0.2">
      <c r="A48" s="355"/>
      <c r="B48" s="353" t="s">
        <v>281</v>
      </c>
      <c r="C48" s="357"/>
      <c r="D48" s="62">
        <v>762</v>
      </c>
      <c r="E48" s="66">
        <f t="shared" si="5"/>
        <v>783</v>
      </c>
      <c r="F48" s="66">
        <f t="shared" si="6"/>
        <v>1565</v>
      </c>
      <c r="G48" s="66">
        <f t="shared" si="7"/>
        <v>2348</v>
      </c>
    </row>
    <row r="49" spans="1:7" x14ac:dyDescent="0.2">
      <c r="A49" s="355"/>
      <c r="B49" s="353" t="s">
        <v>230</v>
      </c>
      <c r="C49" s="357"/>
      <c r="D49" s="60">
        <v>794</v>
      </c>
      <c r="E49" s="66">
        <f t="shared" si="5"/>
        <v>816</v>
      </c>
      <c r="F49" s="66">
        <f t="shared" si="6"/>
        <v>1631</v>
      </c>
      <c r="G49" s="66">
        <f t="shared" si="7"/>
        <v>2447</v>
      </c>
    </row>
    <row r="50" spans="1:7" x14ac:dyDescent="0.2">
      <c r="A50" s="355"/>
      <c r="B50" s="353" t="s">
        <v>229</v>
      </c>
      <c r="C50" s="357"/>
      <c r="D50" s="60">
        <v>867</v>
      </c>
      <c r="E50" s="66">
        <f t="shared" si="5"/>
        <v>891</v>
      </c>
      <c r="F50" s="66">
        <f t="shared" si="6"/>
        <v>1781</v>
      </c>
      <c r="G50" s="66">
        <f t="shared" si="7"/>
        <v>2672</v>
      </c>
    </row>
    <row r="51" spans="1:7" x14ac:dyDescent="0.2">
      <c r="A51" s="355"/>
      <c r="B51" s="353" t="s">
        <v>228</v>
      </c>
      <c r="C51" s="357"/>
      <c r="D51" s="60">
        <v>930</v>
      </c>
      <c r="E51" s="66">
        <f t="shared" si="5"/>
        <v>956</v>
      </c>
      <c r="F51" s="66">
        <f t="shared" si="6"/>
        <v>1911</v>
      </c>
      <c r="G51" s="66">
        <f t="shared" si="7"/>
        <v>2866</v>
      </c>
    </row>
    <row r="52" spans="1:7" x14ac:dyDescent="0.2">
      <c r="A52" s="355"/>
      <c r="B52" s="353" t="s">
        <v>227</v>
      </c>
      <c r="C52" s="357"/>
      <c r="D52" s="60">
        <v>988</v>
      </c>
      <c r="E52" s="66">
        <f t="shared" si="5"/>
        <v>1015</v>
      </c>
      <c r="F52" s="66">
        <f t="shared" si="6"/>
        <v>2030</v>
      </c>
      <c r="G52" s="66">
        <f t="shared" si="7"/>
        <v>3044</v>
      </c>
    </row>
    <row r="53" spans="1:7" x14ac:dyDescent="0.2">
      <c r="A53" s="356"/>
      <c r="B53" s="353" t="s">
        <v>226</v>
      </c>
      <c r="C53" s="357"/>
      <c r="D53" s="62">
        <v>1044</v>
      </c>
      <c r="E53" s="66">
        <f t="shared" si="5"/>
        <v>1073</v>
      </c>
      <c r="F53" s="66">
        <f t="shared" si="6"/>
        <v>2145</v>
      </c>
      <c r="G53" s="66">
        <f t="shared" si="7"/>
        <v>3217</v>
      </c>
    </row>
    <row r="54" spans="1:7" x14ac:dyDescent="0.2">
      <c r="A54" s="207"/>
      <c r="E54" s="61">
        <f t="shared" ref="E54" si="8">ROUNDDOWN(D54*10.27,1)-ROUNDDOWN(D54*10.27*0.9,1)</f>
        <v>0</v>
      </c>
      <c r="F54" s="62">
        <f t="shared" ref="F54" si="9">ROUNDDOWN(D54*10.27,1)-ROUNDDOWN(D54*10.27*0.8,1)</f>
        <v>0</v>
      </c>
      <c r="G54" s="62">
        <f t="shared" ref="G54" si="10">ROUNDDOWN(D54*10.27,1)-ROUNDDOWN(D54*10.27*0.7,1)</f>
        <v>0</v>
      </c>
    </row>
    <row r="55" spans="1:7" x14ac:dyDescent="0.2">
      <c r="A55" s="358" t="s">
        <v>81</v>
      </c>
      <c r="B55" s="359"/>
      <c r="C55" s="57"/>
      <c r="D55" s="60">
        <v>650</v>
      </c>
      <c r="E55" s="66">
        <f t="shared" si="5"/>
        <v>668</v>
      </c>
      <c r="F55" s="66">
        <f t="shared" ref="F55:F68" si="11">ROUNDDOWN(D55*10.27,0)-ROUNDDOWN(((ROUNDDOWN(D55*10.27,0))*0.8),0)</f>
        <v>1335</v>
      </c>
      <c r="G55" s="66">
        <f t="shared" ref="G55:G68" si="12">ROUNDDOWN(D55*10.27,0)-ROUNDDOWN(((ROUNDDOWN(D55*10.27,0))*0.7),0)</f>
        <v>2003</v>
      </c>
    </row>
    <row r="56" spans="1:7" x14ac:dyDescent="0.2">
      <c r="A56" s="360" t="s">
        <v>82</v>
      </c>
      <c r="B56" s="361"/>
      <c r="C56" s="162"/>
      <c r="D56" s="60">
        <v>908</v>
      </c>
      <c r="E56" s="66">
        <f t="shared" si="5"/>
        <v>933</v>
      </c>
      <c r="F56" s="66">
        <f t="shared" si="11"/>
        <v>1865</v>
      </c>
      <c r="G56" s="66">
        <f t="shared" si="12"/>
        <v>2798</v>
      </c>
    </row>
    <row r="57" spans="1:7" x14ac:dyDescent="0.2">
      <c r="A57" s="358" t="s">
        <v>83</v>
      </c>
      <c r="B57" s="359"/>
      <c r="C57" s="57"/>
      <c r="D57" s="60">
        <v>1269</v>
      </c>
      <c r="E57" s="66">
        <f t="shared" si="5"/>
        <v>1304</v>
      </c>
      <c r="F57" s="66">
        <f t="shared" si="11"/>
        <v>2607</v>
      </c>
      <c r="G57" s="66">
        <f t="shared" si="12"/>
        <v>3910</v>
      </c>
    </row>
    <row r="58" spans="1:7" x14ac:dyDescent="0.2">
      <c r="A58" s="189" t="s">
        <v>36</v>
      </c>
      <c r="C58" s="190"/>
      <c r="D58" s="60">
        <v>24</v>
      </c>
      <c r="E58" s="66">
        <f t="shared" si="5"/>
        <v>25</v>
      </c>
      <c r="F58" s="66">
        <f t="shared" si="11"/>
        <v>50</v>
      </c>
      <c r="G58" s="66">
        <f t="shared" si="12"/>
        <v>74</v>
      </c>
    </row>
    <row r="59" spans="1:7" x14ac:dyDescent="0.2">
      <c r="A59" s="188" t="s">
        <v>376</v>
      </c>
      <c r="B59" s="159"/>
      <c r="C59" s="57"/>
      <c r="D59" s="60">
        <v>240</v>
      </c>
      <c r="E59" s="66">
        <f t="shared" si="5"/>
        <v>247</v>
      </c>
      <c r="F59" s="66">
        <f t="shared" si="11"/>
        <v>493</v>
      </c>
      <c r="G59" s="66">
        <f t="shared" si="12"/>
        <v>740</v>
      </c>
    </row>
    <row r="60" spans="1:7" x14ac:dyDescent="0.2">
      <c r="A60" s="189" t="s">
        <v>10</v>
      </c>
      <c r="C60" s="190"/>
      <c r="D60" s="60">
        <v>90</v>
      </c>
      <c r="E60" s="66">
        <f t="shared" si="5"/>
        <v>93</v>
      </c>
      <c r="F60" s="66">
        <f t="shared" si="11"/>
        <v>185</v>
      </c>
      <c r="G60" s="66">
        <f t="shared" si="12"/>
        <v>278</v>
      </c>
    </row>
    <row r="61" spans="1:7" x14ac:dyDescent="0.2">
      <c r="A61" s="188" t="s">
        <v>71</v>
      </c>
      <c r="B61" s="159"/>
      <c r="C61" s="57"/>
      <c r="D61" s="60">
        <v>120</v>
      </c>
      <c r="E61" s="66">
        <f t="shared" si="5"/>
        <v>124</v>
      </c>
      <c r="F61" s="66">
        <f t="shared" si="11"/>
        <v>247</v>
      </c>
      <c r="G61" s="66">
        <f t="shared" si="12"/>
        <v>370</v>
      </c>
    </row>
    <row r="62" spans="1:7" x14ac:dyDescent="0.2">
      <c r="A62" s="189" t="s">
        <v>84</v>
      </c>
      <c r="C62" s="190"/>
      <c r="D62" s="60">
        <v>60</v>
      </c>
      <c r="E62" s="66">
        <f t="shared" si="5"/>
        <v>62</v>
      </c>
      <c r="F62" s="66">
        <f t="shared" si="11"/>
        <v>124</v>
      </c>
      <c r="G62" s="66">
        <f t="shared" si="12"/>
        <v>185</v>
      </c>
    </row>
    <row r="63" spans="1:7" x14ac:dyDescent="0.2">
      <c r="A63" s="209" t="s">
        <v>432</v>
      </c>
      <c r="C63" s="190"/>
      <c r="D63" s="60">
        <v>275</v>
      </c>
      <c r="E63" s="66">
        <f t="shared" si="5"/>
        <v>283</v>
      </c>
      <c r="F63" s="66">
        <f t="shared" si="11"/>
        <v>565</v>
      </c>
      <c r="G63" s="66">
        <f t="shared" si="12"/>
        <v>848</v>
      </c>
    </row>
    <row r="64" spans="1:7" x14ac:dyDescent="0.2">
      <c r="A64" s="188" t="s">
        <v>9</v>
      </c>
      <c r="B64" s="159"/>
      <c r="C64" s="57"/>
      <c r="D64" s="60">
        <v>184</v>
      </c>
      <c r="E64" s="66">
        <f t="shared" si="5"/>
        <v>189</v>
      </c>
      <c r="F64" s="66">
        <f t="shared" si="11"/>
        <v>378</v>
      </c>
      <c r="G64" s="66">
        <f t="shared" si="12"/>
        <v>567</v>
      </c>
    </row>
    <row r="65" spans="1:7" x14ac:dyDescent="0.2">
      <c r="A65" s="189" t="s">
        <v>8</v>
      </c>
      <c r="C65" s="190"/>
      <c r="D65" s="60">
        <v>8</v>
      </c>
      <c r="E65" s="66">
        <f t="shared" si="5"/>
        <v>9</v>
      </c>
      <c r="F65" s="66">
        <f t="shared" si="11"/>
        <v>17</v>
      </c>
      <c r="G65" s="66">
        <f t="shared" si="12"/>
        <v>25</v>
      </c>
    </row>
    <row r="66" spans="1:7" x14ac:dyDescent="0.2">
      <c r="A66" s="166" t="s">
        <v>590</v>
      </c>
      <c r="B66" s="159"/>
      <c r="C66" s="57"/>
      <c r="D66" s="60">
        <v>27</v>
      </c>
      <c r="E66" s="66">
        <f>ROUNDDOWN(D66*10.27,0)-ROUNDDOWN(((ROUNDDOWN(D66*10.27,0))*0.9),0)</f>
        <v>28</v>
      </c>
      <c r="F66" s="66">
        <f>ROUNDDOWN(D66*10.27,0)-ROUNDDOWN(((ROUNDDOWN(D66*10.27,0))*0.8),0)</f>
        <v>56</v>
      </c>
      <c r="G66" s="66">
        <f>ROUNDDOWN(D66*10.27,0)-ROUNDDOWN(((ROUNDDOWN(D66*10.27,0))*0.7),0)</f>
        <v>84</v>
      </c>
    </row>
    <row r="67" spans="1:7" x14ac:dyDescent="0.2">
      <c r="A67" s="188" t="s">
        <v>86</v>
      </c>
      <c r="B67" s="159"/>
      <c r="C67" s="57"/>
      <c r="D67" s="60">
        <v>518</v>
      </c>
      <c r="E67" s="66">
        <f>ROUNDDOWN(D67*10.27,0)-ROUNDDOWN(((ROUNDDOWN(D67*10.27,0))*0.9),0)</f>
        <v>532</v>
      </c>
      <c r="F67" s="66">
        <f t="shared" si="11"/>
        <v>1064</v>
      </c>
      <c r="G67" s="66">
        <f t="shared" si="12"/>
        <v>1596</v>
      </c>
    </row>
    <row r="68" spans="1:7" x14ac:dyDescent="0.2">
      <c r="A68" s="189" t="s">
        <v>93</v>
      </c>
      <c r="C68" s="190"/>
      <c r="D68" s="60">
        <v>22</v>
      </c>
      <c r="E68" s="66">
        <f t="shared" si="5"/>
        <v>23</v>
      </c>
      <c r="F68" s="66">
        <f t="shared" si="11"/>
        <v>45</v>
      </c>
      <c r="G68" s="66">
        <f t="shared" si="12"/>
        <v>68</v>
      </c>
    </row>
    <row r="69" spans="1:7" x14ac:dyDescent="0.2">
      <c r="A69" s="188" t="s">
        <v>169</v>
      </c>
      <c r="B69" s="159"/>
      <c r="C69" s="57"/>
      <c r="E69" s="172"/>
      <c r="F69" s="172"/>
      <c r="G69" s="208"/>
    </row>
    <row r="70" spans="1:7" x14ac:dyDescent="0.2">
      <c r="A70" s="191" t="s">
        <v>168</v>
      </c>
      <c r="B70" s="148"/>
      <c r="C70" s="192"/>
      <c r="D70" s="148"/>
      <c r="E70" s="210"/>
      <c r="F70" s="210"/>
      <c r="G70" s="211"/>
    </row>
    <row r="71" spans="1:7" x14ac:dyDescent="0.2">
      <c r="A71" s="173"/>
      <c r="E71" s="172"/>
      <c r="F71" s="172"/>
      <c r="G71" s="172"/>
    </row>
    <row r="72" spans="1:7" x14ac:dyDescent="0.2">
      <c r="A72" s="53" t="s">
        <v>239</v>
      </c>
    </row>
    <row r="73" spans="1:7" x14ac:dyDescent="0.2">
      <c r="A73" s="347" t="s">
        <v>238</v>
      </c>
      <c r="B73" s="348" t="s">
        <v>280</v>
      </c>
      <c r="C73" s="349"/>
      <c r="D73" s="66">
        <v>2053</v>
      </c>
      <c r="E73" s="66">
        <f>ROUNDDOWN($D$73*10.33,0)-ROUNDDOWN(((ROUNDDOWN($D$73*10.33,0))*0.9),0)</f>
        <v>2121</v>
      </c>
      <c r="F73" s="66">
        <f>ROUNDDOWN($D$73*10.33,0)-ROUNDDOWN(((ROUNDDOWN($D$73*10.33,0))*0.8),0)</f>
        <v>4242</v>
      </c>
      <c r="G73" s="66">
        <f>ROUNDDOWN($D$73*10.33,0)-ROUNDDOWN(((ROUNDDOWN($D$73*10.33,0))*0.7),0)</f>
        <v>6363</v>
      </c>
    </row>
    <row r="74" spans="1:7" x14ac:dyDescent="0.2">
      <c r="A74" s="347"/>
      <c r="B74" s="348" t="s">
        <v>281</v>
      </c>
      <c r="C74" s="349"/>
      <c r="D74" s="66">
        <v>3999</v>
      </c>
      <c r="E74" s="66">
        <f t="shared" ref="E74:E98" si="13">ROUNDDOWN(D74*10.33,0)-ROUNDDOWN(((ROUNDDOWN(D74*10.33,0))*0.9),0)</f>
        <v>4131</v>
      </c>
      <c r="F74" s="66">
        <f>ROUNDDOWN(D74*10.33,0)-ROUNDDOWN(((ROUNDDOWN(D74*10.33,0))*0.8),0)</f>
        <v>8262</v>
      </c>
      <c r="G74" s="66">
        <f>ROUNDDOWN(D74*10.33,0)-ROUNDDOWN(((ROUNDDOWN(D74*10.33,0))*0.7),0)</f>
        <v>12393</v>
      </c>
    </row>
    <row r="75" spans="1:7" ht="19.5" customHeight="1" x14ac:dyDescent="0.2">
      <c r="A75" s="347"/>
      <c r="B75" s="350" t="s">
        <v>230</v>
      </c>
      <c r="C75" s="351"/>
      <c r="D75" s="64">
        <v>710</v>
      </c>
      <c r="E75" s="66">
        <f t="shared" si="13"/>
        <v>734</v>
      </c>
      <c r="F75" s="66">
        <f t="shared" ref="F75:F104" si="14">ROUNDDOWN(D75*10.33,0)-ROUNDDOWN(((ROUNDDOWN(D75*10.33,0))*0.8),0)</f>
        <v>1467</v>
      </c>
      <c r="G75" s="66">
        <f t="shared" ref="G75:G104" si="15">ROUNDDOWN(D75*10.33,0)-ROUNDDOWN(((ROUNDDOWN(D75*10.33,0))*0.7),0)</f>
        <v>2201</v>
      </c>
    </row>
    <row r="76" spans="1:7" x14ac:dyDescent="0.2">
      <c r="A76" s="347"/>
      <c r="B76" s="352" t="s">
        <v>229</v>
      </c>
      <c r="C76" s="353"/>
      <c r="D76" s="60">
        <v>844</v>
      </c>
      <c r="E76" s="66">
        <f t="shared" si="13"/>
        <v>872</v>
      </c>
      <c r="F76" s="66">
        <f t="shared" si="14"/>
        <v>1744</v>
      </c>
      <c r="G76" s="66">
        <f t="shared" si="15"/>
        <v>2616</v>
      </c>
    </row>
    <row r="77" spans="1:7" x14ac:dyDescent="0.2">
      <c r="A77" s="347"/>
      <c r="B77" s="352" t="s">
        <v>228</v>
      </c>
      <c r="C77" s="353"/>
      <c r="D77" s="60">
        <v>974</v>
      </c>
      <c r="E77" s="66">
        <f t="shared" si="13"/>
        <v>1007</v>
      </c>
      <c r="F77" s="66">
        <f t="shared" si="14"/>
        <v>2013</v>
      </c>
      <c r="G77" s="66">
        <f t="shared" si="15"/>
        <v>3019</v>
      </c>
    </row>
    <row r="78" spans="1:7" x14ac:dyDescent="0.2">
      <c r="A78" s="347"/>
      <c r="B78" s="352" t="s">
        <v>227</v>
      </c>
      <c r="C78" s="353"/>
      <c r="D78" s="62">
        <v>1129</v>
      </c>
      <c r="E78" s="66">
        <f t="shared" si="13"/>
        <v>1167</v>
      </c>
      <c r="F78" s="66">
        <f t="shared" si="14"/>
        <v>2333</v>
      </c>
      <c r="G78" s="66">
        <f t="shared" si="15"/>
        <v>3499</v>
      </c>
    </row>
    <row r="79" spans="1:7" x14ac:dyDescent="0.2">
      <c r="A79" s="347"/>
      <c r="B79" s="352" t="s">
        <v>226</v>
      </c>
      <c r="C79" s="353"/>
      <c r="D79" s="62">
        <v>1281</v>
      </c>
      <c r="E79" s="66">
        <f t="shared" si="13"/>
        <v>1324</v>
      </c>
      <c r="F79" s="66">
        <f t="shared" si="14"/>
        <v>2647</v>
      </c>
      <c r="G79" s="66">
        <f t="shared" si="15"/>
        <v>3970</v>
      </c>
    </row>
    <row r="80" spans="1:7" x14ac:dyDescent="0.2">
      <c r="D80" s="53">
        <v>20</v>
      </c>
      <c r="E80" s="53">
        <f t="shared" si="13"/>
        <v>21</v>
      </c>
      <c r="F80" s="53">
        <f t="shared" si="14"/>
        <v>42</v>
      </c>
      <c r="G80" s="53">
        <f t="shared" si="15"/>
        <v>62</v>
      </c>
    </row>
    <row r="81" spans="1:7" x14ac:dyDescent="0.2">
      <c r="D81" s="53">
        <v>40</v>
      </c>
      <c r="E81" s="53">
        <f t="shared" si="13"/>
        <v>42</v>
      </c>
      <c r="F81" s="53">
        <f t="shared" si="14"/>
        <v>83</v>
      </c>
      <c r="G81" s="53">
        <f t="shared" si="15"/>
        <v>124</v>
      </c>
    </row>
    <row r="82" spans="1:7" x14ac:dyDescent="0.2">
      <c r="D82" s="53">
        <v>225</v>
      </c>
      <c r="E82" s="53">
        <f t="shared" si="13"/>
        <v>233</v>
      </c>
      <c r="F82" s="53">
        <f t="shared" si="14"/>
        <v>465</v>
      </c>
      <c r="G82" s="53">
        <f t="shared" si="15"/>
        <v>698</v>
      </c>
    </row>
    <row r="83" spans="1:7" x14ac:dyDescent="0.2">
      <c r="A83" s="344" t="s">
        <v>367</v>
      </c>
      <c r="B83" s="345"/>
      <c r="C83" s="346"/>
      <c r="D83" s="60">
        <v>593</v>
      </c>
      <c r="E83" s="66">
        <f t="shared" si="13"/>
        <v>613</v>
      </c>
      <c r="F83" s="66">
        <f t="shared" si="14"/>
        <v>1225</v>
      </c>
      <c r="G83" s="66">
        <f t="shared" si="15"/>
        <v>1838</v>
      </c>
    </row>
    <row r="84" spans="1:7" x14ac:dyDescent="0.2">
      <c r="A84" s="344" t="s">
        <v>368</v>
      </c>
      <c r="B84" s="345"/>
      <c r="C84" s="346"/>
      <c r="D84" s="60">
        <v>273</v>
      </c>
      <c r="E84" s="66">
        <f t="shared" si="13"/>
        <v>282</v>
      </c>
      <c r="F84" s="66">
        <f t="shared" si="14"/>
        <v>564</v>
      </c>
      <c r="G84" s="66">
        <f t="shared" si="15"/>
        <v>846</v>
      </c>
    </row>
    <row r="85" spans="1:7" x14ac:dyDescent="0.2">
      <c r="A85" s="174" t="s">
        <v>352</v>
      </c>
      <c r="B85" s="176"/>
      <c r="C85" s="177"/>
      <c r="D85" s="60">
        <v>150</v>
      </c>
      <c r="E85" s="66">
        <f t="shared" si="13"/>
        <v>155</v>
      </c>
      <c r="F85" s="66">
        <f t="shared" si="14"/>
        <v>310</v>
      </c>
      <c r="G85" s="66">
        <f t="shared" si="15"/>
        <v>465</v>
      </c>
    </row>
    <row r="86" spans="1:7" x14ac:dyDescent="0.2">
      <c r="A86" s="175" t="s">
        <v>353</v>
      </c>
      <c r="B86" s="176"/>
      <c r="C86" s="177"/>
      <c r="D86" s="64">
        <v>40</v>
      </c>
      <c r="E86" s="66">
        <f t="shared" si="13"/>
        <v>42</v>
      </c>
      <c r="F86" s="66">
        <f t="shared" si="14"/>
        <v>83</v>
      </c>
      <c r="G86" s="66">
        <f t="shared" si="15"/>
        <v>124</v>
      </c>
    </row>
    <row r="87" spans="1:7" x14ac:dyDescent="0.2">
      <c r="A87" s="181" t="s">
        <v>369</v>
      </c>
      <c r="B87" s="182"/>
      <c r="C87" s="182"/>
      <c r="D87" s="60">
        <v>110</v>
      </c>
      <c r="E87" s="66">
        <f t="shared" si="13"/>
        <v>114</v>
      </c>
      <c r="F87" s="66">
        <f t="shared" si="14"/>
        <v>228</v>
      </c>
      <c r="G87" s="66">
        <f t="shared" si="15"/>
        <v>341</v>
      </c>
    </row>
    <row r="88" spans="1:7" x14ac:dyDescent="0.2">
      <c r="A88" s="181" t="s">
        <v>370</v>
      </c>
      <c r="B88" s="182"/>
      <c r="C88" s="183"/>
      <c r="D88" s="60">
        <v>240</v>
      </c>
      <c r="E88" s="66">
        <f t="shared" si="13"/>
        <v>248</v>
      </c>
      <c r="F88" s="66">
        <f t="shared" si="14"/>
        <v>496</v>
      </c>
      <c r="G88" s="66">
        <f t="shared" si="15"/>
        <v>744</v>
      </c>
    </row>
    <row r="89" spans="1:7" x14ac:dyDescent="0.2">
      <c r="A89" s="181" t="s">
        <v>370</v>
      </c>
      <c r="B89" s="182"/>
      <c r="C89" s="182"/>
      <c r="D89" s="60">
        <v>1920</v>
      </c>
      <c r="E89" s="66">
        <f t="shared" si="13"/>
        <v>1984</v>
      </c>
      <c r="F89" s="66">
        <f t="shared" si="14"/>
        <v>3967</v>
      </c>
      <c r="G89" s="66">
        <f t="shared" si="15"/>
        <v>5950</v>
      </c>
    </row>
    <row r="90" spans="1:7" x14ac:dyDescent="0.2">
      <c r="A90" s="184" t="s">
        <v>88</v>
      </c>
      <c r="B90" s="182"/>
      <c r="C90" s="183"/>
      <c r="D90" s="60">
        <v>200</v>
      </c>
      <c r="E90" s="66">
        <f t="shared" si="13"/>
        <v>207</v>
      </c>
      <c r="F90" s="66">
        <f t="shared" si="14"/>
        <v>414</v>
      </c>
      <c r="G90" s="66">
        <f t="shared" si="15"/>
        <v>620</v>
      </c>
    </row>
    <row r="91" spans="1:7" x14ac:dyDescent="0.2">
      <c r="A91" s="193"/>
      <c r="B91" s="159"/>
      <c r="C91" s="57"/>
      <c r="D91" s="53">
        <v>18</v>
      </c>
      <c r="E91" s="66">
        <f t="shared" si="13"/>
        <v>19</v>
      </c>
      <c r="F91" s="66">
        <f t="shared" si="14"/>
        <v>37</v>
      </c>
      <c r="G91" s="66">
        <f t="shared" si="15"/>
        <v>56</v>
      </c>
    </row>
    <row r="92" spans="1:7" x14ac:dyDescent="0.2">
      <c r="A92" s="193" t="s">
        <v>373</v>
      </c>
      <c r="B92" s="159"/>
      <c r="C92" s="159"/>
      <c r="D92" s="60">
        <v>40</v>
      </c>
      <c r="E92" s="66">
        <f t="shared" si="13"/>
        <v>42</v>
      </c>
      <c r="F92" s="66">
        <f t="shared" si="14"/>
        <v>83</v>
      </c>
      <c r="G92" s="66">
        <f t="shared" si="15"/>
        <v>124</v>
      </c>
    </row>
    <row r="93" spans="1:7" x14ac:dyDescent="0.2">
      <c r="A93" s="10" t="s">
        <v>371</v>
      </c>
      <c r="D93" s="60">
        <v>5</v>
      </c>
      <c r="E93" s="66">
        <f t="shared" si="13"/>
        <v>6</v>
      </c>
      <c r="F93" s="66">
        <f t="shared" si="14"/>
        <v>11</v>
      </c>
      <c r="G93" s="66">
        <f t="shared" si="15"/>
        <v>16</v>
      </c>
    </row>
    <row r="94" spans="1:7" x14ac:dyDescent="0.2">
      <c r="A94" s="184" t="s">
        <v>352</v>
      </c>
      <c r="B94" s="159"/>
      <c r="C94" s="159"/>
      <c r="D94" s="60">
        <v>150</v>
      </c>
      <c r="E94" s="66">
        <f t="shared" si="13"/>
        <v>155</v>
      </c>
      <c r="F94" s="66">
        <f t="shared" si="14"/>
        <v>310</v>
      </c>
      <c r="G94" s="66">
        <f t="shared" si="15"/>
        <v>465</v>
      </c>
    </row>
    <row r="95" spans="1:7" x14ac:dyDescent="0.2">
      <c r="A95" s="10" t="s">
        <v>133</v>
      </c>
      <c r="D95" s="60">
        <v>100</v>
      </c>
      <c r="E95" s="66">
        <f t="shared" si="13"/>
        <v>104</v>
      </c>
      <c r="F95" s="66">
        <f t="shared" si="14"/>
        <v>207</v>
      </c>
      <c r="G95" s="66">
        <f t="shared" si="15"/>
        <v>310</v>
      </c>
    </row>
    <row r="96" spans="1:7" x14ac:dyDescent="0.2">
      <c r="A96" s="184" t="s">
        <v>63</v>
      </c>
      <c r="B96" s="159"/>
      <c r="C96" s="159"/>
      <c r="D96" s="60">
        <v>20</v>
      </c>
      <c r="E96" s="66">
        <f t="shared" si="13"/>
        <v>21</v>
      </c>
      <c r="F96" s="66">
        <f t="shared" si="14"/>
        <v>42</v>
      </c>
      <c r="G96" s="66">
        <f t="shared" si="15"/>
        <v>62</v>
      </c>
    </row>
    <row r="97" spans="1:7" x14ac:dyDescent="0.2">
      <c r="A97" s="184" t="s">
        <v>538</v>
      </c>
      <c r="B97" s="159"/>
      <c r="C97" s="57"/>
      <c r="D97" s="60">
        <v>24</v>
      </c>
      <c r="E97" s="66">
        <f t="shared" si="13"/>
        <v>25</v>
      </c>
      <c r="F97" s="66">
        <f t="shared" si="14"/>
        <v>50</v>
      </c>
      <c r="G97" s="66">
        <f t="shared" si="15"/>
        <v>75</v>
      </c>
    </row>
    <row r="98" spans="1:7" x14ac:dyDescent="0.2">
      <c r="A98" s="184" t="s">
        <v>372</v>
      </c>
      <c r="B98" s="159"/>
      <c r="C98" s="57"/>
      <c r="D98" s="60">
        <v>40</v>
      </c>
      <c r="E98" s="66">
        <f t="shared" si="13"/>
        <v>42</v>
      </c>
      <c r="F98" s="66">
        <f>ROUNDDOWN(D98*10.33,0)-ROUNDDOWN(((ROUNDDOWN(D98*10.33,0))*0.8),0)</f>
        <v>83</v>
      </c>
      <c r="G98" s="66">
        <f t="shared" si="15"/>
        <v>124</v>
      </c>
    </row>
    <row r="99" spans="1:7" x14ac:dyDescent="0.2">
      <c r="A99" s="10" t="s">
        <v>558</v>
      </c>
      <c r="D99" s="60">
        <v>120</v>
      </c>
      <c r="E99" s="66">
        <v>124</v>
      </c>
      <c r="F99" s="66">
        <v>248</v>
      </c>
      <c r="G99" s="66">
        <v>372</v>
      </c>
    </row>
    <row r="100" spans="1:7" ht="18" customHeight="1" x14ac:dyDescent="0.2">
      <c r="A100" s="184" t="s">
        <v>440</v>
      </c>
      <c r="B100" s="159"/>
      <c r="C100" s="159"/>
      <c r="D100" s="60">
        <v>12</v>
      </c>
      <c r="E100" s="66">
        <f t="shared" ref="E100:E104" si="16">ROUNDDOWN(D100*10.33,0)-ROUNDDOWN(((ROUNDDOWN(D100*10.33,0))*0.9),0)</f>
        <v>13</v>
      </c>
      <c r="F100" s="66">
        <f t="shared" si="14"/>
        <v>25</v>
      </c>
      <c r="G100" s="66">
        <f t="shared" si="15"/>
        <v>37</v>
      </c>
    </row>
    <row r="101" spans="1:7" x14ac:dyDescent="0.2">
      <c r="A101" s="10" t="s">
        <v>134</v>
      </c>
      <c r="D101" s="60">
        <v>-47</v>
      </c>
      <c r="E101" s="66">
        <f t="shared" si="16"/>
        <v>-49</v>
      </c>
      <c r="F101" s="66">
        <f t="shared" si="14"/>
        <v>-97</v>
      </c>
      <c r="G101" s="66">
        <f t="shared" si="15"/>
        <v>-146</v>
      </c>
    </row>
    <row r="102" spans="1:7" x14ac:dyDescent="0.2">
      <c r="A102" s="184" t="s">
        <v>374</v>
      </c>
      <c r="B102" s="159"/>
      <c r="C102" s="159"/>
      <c r="D102" s="60">
        <v>22</v>
      </c>
      <c r="E102" s="66">
        <f t="shared" si="16"/>
        <v>23</v>
      </c>
      <c r="F102" s="66">
        <f t="shared" si="14"/>
        <v>46</v>
      </c>
      <c r="G102" s="66">
        <f t="shared" si="15"/>
        <v>69</v>
      </c>
    </row>
    <row r="103" spans="1:7" x14ac:dyDescent="0.2">
      <c r="A103" s="184" t="s">
        <v>441</v>
      </c>
      <c r="D103" s="60">
        <v>88</v>
      </c>
      <c r="E103" s="66">
        <f t="shared" si="16"/>
        <v>91</v>
      </c>
      <c r="F103" s="66">
        <f t="shared" si="14"/>
        <v>182</v>
      </c>
      <c r="G103" s="66">
        <f t="shared" si="15"/>
        <v>273</v>
      </c>
    </row>
    <row r="104" spans="1:7" x14ac:dyDescent="0.2">
      <c r="A104" s="184" t="s">
        <v>375</v>
      </c>
      <c r="B104" s="159"/>
      <c r="C104" s="159"/>
      <c r="D104" s="60">
        <v>176</v>
      </c>
      <c r="E104" s="66">
        <f t="shared" si="16"/>
        <v>182</v>
      </c>
      <c r="F104" s="66">
        <f t="shared" si="14"/>
        <v>364</v>
      </c>
      <c r="G104" s="66">
        <f t="shared" si="15"/>
        <v>546</v>
      </c>
    </row>
  </sheetData>
  <mergeCells count="41">
    <mergeCell ref="B79:C79"/>
    <mergeCell ref="A83:C83"/>
    <mergeCell ref="A84:C84"/>
    <mergeCell ref="A55:B55"/>
    <mergeCell ref="A56:B56"/>
    <mergeCell ref="A57:B57"/>
    <mergeCell ref="A73:A79"/>
    <mergeCell ref="B73:C73"/>
    <mergeCell ref="B74:C74"/>
    <mergeCell ref="B75:C75"/>
    <mergeCell ref="B76:C76"/>
    <mergeCell ref="B77:C77"/>
    <mergeCell ref="B78:C78"/>
    <mergeCell ref="A47:A53"/>
    <mergeCell ref="B47:C47"/>
    <mergeCell ref="B48:C48"/>
    <mergeCell ref="B49:C49"/>
    <mergeCell ref="B50:C50"/>
    <mergeCell ref="B51:C51"/>
    <mergeCell ref="B52:C52"/>
    <mergeCell ref="B53:C53"/>
    <mergeCell ref="A40:A46"/>
    <mergeCell ref="B40:C40"/>
    <mergeCell ref="B41:C41"/>
    <mergeCell ref="B42:C42"/>
    <mergeCell ref="B43:C43"/>
    <mergeCell ref="B44:C44"/>
    <mergeCell ref="B45:C45"/>
    <mergeCell ref="B46:C46"/>
    <mergeCell ref="A8:A12"/>
    <mergeCell ref="B8:C8"/>
    <mergeCell ref="B9:C9"/>
    <mergeCell ref="B10:C10"/>
    <mergeCell ref="B11:C11"/>
    <mergeCell ref="B12:C12"/>
    <mergeCell ref="A3:A7"/>
    <mergeCell ref="B3:C3"/>
    <mergeCell ref="B4:C4"/>
    <mergeCell ref="B5:C5"/>
    <mergeCell ref="B6:C6"/>
    <mergeCell ref="B7:C7"/>
  </mergeCells>
  <phoneticPr fontId="3"/>
  <pageMargins left="0.7" right="0.7" top="0.75" bottom="0.75" header="0.3" footer="0.3"/>
  <pageSetup paperSize="9" orientation="portrait" horizontalDpi="4294967293" verticalDpi="0" r:id="rId1"/>
  <rowBreaks count="2" manualBreakCount="2">
    <brk id="38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BD44-6C85-4E7F-B6CD-DD708DECD16F}">
  <sheetPr>
    <tabColor rgb="FF00B0F0"/>
    <pageSetUpPr fitToPage="1"/>
  </sheetPr>
  <dimension ref="A1:H61"/>
  <sheetViews>
    <sheetView workbookViewId="0">
      <selection activeCell="C6" sqref="C6:H10"/>
    </sheetView>
  </sheetViews>
  <sheetFormatPr defaultColWidth="9" defaultRowHeight="18" x14ac:dyDescent="0.2"/>
  <cols>
    <col min="1" max="1" width="5.109375" style="5" customWidth="1"/>
    <col min="2" max="2" width="43.6640625" style="5" customWidth="1"/>
    <col min="3" max="8" width="14.6640625" style="5" customWidth="1"/>
    <col min="9" max="16384" width="9" style="5"/>
  </cols>
  <sheetData>
    <row r="1" spans="1:8" ht="18.75" customHeight="1" x14ac:dyDescent="0.2">
      <c r="A1" s="26"/>
      <c r="C1" s="26"/>
    </row>
    <row r="2" spans="1:8" ht="45" customHeight="1" x14ac:dyDescent="0.2">
      <c r="A2" s="376" t="s">
        <v>423</v>
      </c>
      <c r="B2" s="376"/>
      <c r="C2" s="376"/>
      <c r="D2" s="376"/>
      <c r="E2" s="376"/>
      <c r="F2" s="376"/>
      <c r="G2" s="377" t="s">
        <v>556</v>
      </c>
      <c r="H2" s="377"/>
    </row>
    <row r="3" spans="1:8" ht="19.5" customHeight="1" thickBot="1" x14ac:dyDescent="0.25">
      <c r="A3" s="26"/>
      <c r="B3" s="28"/>
      <c r="C3" s="26"/>
    </row>
    <row r="4" spans="1:8" ht="28.5" customHeight="1" x14ac:dyDescent="0.2">
      <c r="A4" s="378"/>
      <c r="B4" s="379"/>
      <c r="C4" s="382" t="s">
        <v>177</v>
      </c>
      <c r="D4" s="383"/>
      <c r="E4" s="382" t="s">
        <v>178</v>
      </c>
      <c r="F4" s="383"/>
      <c r="G4" s="382" t="s">
        <v>185</v>
      </c>
      <c r="H4" s="383"/>
    </row>
    <row r="5" spans="1:8" ht="28.5" customHeight="1" x14ac:dyDescent="0.2">
      <c r="A5" s="380"/>
      <c r="B5" s="381"/>
      <c r="C5" s="29" t="s">
        <v>3</v>
      </c>
      <c r="D5" s="30" t="s">
        <v>4</v>
      </c>
      <c r="E5" s="29" t="s">
        <v>3</v>
      </c>
      <c r="F5" s="30" t="s">
        <v>4</v>
      </c>
      <c r="G5" s="29" t="s">
        <v>3</v>
      </c>
      <c r="H5" s="30" t="s">
        <v>4</v>
      </c>
    </row>
    <row r="6" spans="1:8" ht="28.5" customHeight="1" x14ac:dyDescent="0.2">
      <c r="A6" s="388" t="s">
        <v>73</v>
      </c>
      <c r="B6" s="389"/>
      <c r="C6" s="31" t="s">
        <v>493</v>
      </c>
      <c r="D6" s="32" t="s">
        <v>315</v>
      </c>
      <c r="E6" s="31" t="s">
        <v>319</v>
      </c>
      <c r="F6" s="32" t="s">
        <v>322</v>
      </c>
      <c r="G6" s="31" t="s">
        <v>497</v>
      </c>
      <c r="H6" s="32" t="s">
        <v>329</v>
      </c>
    </row>
    <row r="7" spans="1:8" ht="28.5" customHeight="1" x14ac:dyDescent="0.2">
      <c r="A7" s="363" t="s">
        <v>31</v>
      </c>
      <c r="B7" s="364"/>
      <c r="C7" s="31" t="s">
        <v>494</v>
      </c>
      <c r="D7" s="32" t="s">
        <v>496</v>
      </c>
      <c r="E7" s="31" t="s">
        <v>320</v>
      </c>
      <c r="F7" s="32" t="s">
        <v>323</v>
      </c>
      <c r="G7" s="31" t="s">
        <v>327</v>
      </c>
      <c r="H7" s="32" t="s">
        <v>330</v>
      </c>
    </row>
    <row r="8" spans="1:8" ht="28.5" customHeight="1" x14ac:dyDescent="0.2">
      <c r="A8" s="363" t="s">
        <v>32</v>
      </c>
      <c r="B8" s="364"/>
      <c r="C8" s="31" t="s">
        <v>495</v>
      </c>
      <c r="D8" s="32" t="s">
        <v>316</v>
      </c>
      <c r="E8" s="31" t="s">
        <v>498</v>
      </c>
      <c r="F8" s="32" t="s">
        <v>324</v>
      </c>
      <c r="G8" s="31" t="s">
        <v>500</v>
      </c>
      <c r="H8" s="32" t="s">
        <v>331</v>
      </c>
    </row>
    <row r="9" spans="1:8" ht="28.5" customHeight="1" x14ac:dyDescent="0.2">
      <c r="A9" s="363" t="s">
        <v>33</v>
      </c>
      <c r="B9" s="364"/>
      <c r="C9" s="31" t="s">
        <v>314</v>
      </c>
      <c r="D9" s="32" t="s">
        <v>317</v>
      </c>
      <c r="E9" s="31" t="s">
        <v>321</v>
      </c>
      <c r="F9" s="32" t="s">
        <v>325</v>
      </c>
      <c r="G9" s="31" t="s">
        <v>328</v>
      </c>
      <c r="H9" s="32" t="s">
        <v>332</v>
      </c>
    </row>
    <row r="10" spans="1:8" ht="28.5" customHeight="1" x14ac:dyDescent="0.2">
      <c r="A10" s="365" t="s">
        <v>34</v>
      </c>
      <c r="B10" s="366"/>
      <c r="C10" s="33" t="s">
        <v>385</v>
      </c>
      <c r="D10" s="34" t="s">
        <v>318</v>
      </c>
      <c r="E10" s="33" t="s">
        <v>499</v>
      </c>
      <c r="F10" s="34" t="s">
        <v>326</v>
      </c>
      <c r="G10" s="33" t="s">
        <v>501</v>
      </c>
      <c r="H10" s="34" t="s">
        <v>333</v>
      </c>
    </row>
    <row r="11" spans="1:8" ht="28.5" customHeight="1" x14ac:dyDescent="0.2">
      <c r="A11" s="367" t="s">
        <v>87</v>
      </c>
      <c r="B11" s="36" t="s">
        <v>36</v>
      </c>
      <c r="C11" s="386" t="s">
        <v>37</v>
      </c>
      <c r="D11" s="387"/>
      <c r="E11" s="386" t="s">
        <v>97</v>
      </c>
      <c r="F11" s="387"/>
      <c r="G11" s="386" t="s">
        <v>186</v>
      </c>
      <c r="H11" s="387"/>
    </row>
    <row r="12" spans="1:8" ht="28.5" customHeight="1" x14ac:dyDescent="0.2">
      <c r="A12" s="368"/>
      <c r="B12" s="37" t="s">
        <v>44</v>
      </c>
      <c r="C12" s="370" t="s">
        <v>99</v>
      </c>
      <c r="D12" s="371"/>
      <c r="E12" s="370" t="s">
        <v>200</v>
      </c>
      <c r="F12" s="371"/>
      <c r="G12" s="370" t="s">
        <v>201</v>
      </c>
      <c r="H12" s="371"/>
    </row>
    <row r="13" spans="1:8" ht="28.5" customHeight="1" x14ac:dyDescent="0.2">
      <c r="A13" s="368"/>
      <c r="B13" s="37" t="s">
        <v>46</v>
      </c>
      <c r="C13" s="370" t="s">
        <v>99</v>
      </c>
      <c r="D13" s="371"/>
      <c r="E13" s="370" t="s">
        <v>200</v>
      </c>
      <c r="F13" s="371"/>
      <c r="G13" s="370" t="s">
        <v>201</v>
      </c>
      <c r="H13" s="371"/>
    </row>
    <row r="14" spans="1:8" ht="28.5" customHeight="1" x14ac:dyDescent="0.2">
      <c r="A14" s="368"/>
      <c r="B14" s="37" t="s">
        <v>51</v>
      </c>
      <c r="C14" s="370" t="s">
        <v>53</v>
      </c>
      <c r="D14" s="371"/>
      <c r="E14" s="370" t="s">
        <v>117</v>
      </c>
      <c r="F14" s="371"/>
      <c r="G14" s="370" t="s">
        <v>188</v>
      </c>
      <c r="H14" s="371"/>
    </row>
    <row r="15" spans="1:8" ht="28.5" customHeight="1" x14ac:dyDescent="0.2">
      <c r="A15" s="368"/>
      <c r="B15" s="35" t="s">
        <v>0</v>
      </c>
      <c r="C15" s="370" t="s">
        <v>12</v>
      </c>
      <c r="D15" s="371"/>
      <c r="E15" s="370" t="s">
        <v>85</v>
      </c>
      <c r="F15" s="371"/>
      <c r="G15" s="370" t="s">
        <v>72</v>
      </c>
      <c r="H15" s="371"/>
    </row>
    <row r="16" spans="1:8" ht="28.5" customHeight="1" x14ac:dyDescent="0.2">
      <c r="A16" s="368"/>
      <c r="B16" s="35" t="s">
        <v>149</v>
      </c>
      <c r="C16" s="370" t="s">
        <v>507</v>
      </c>
      <c r="D16" s="371"/>
      <c r="E16" s="370" t="s">
        <v>58</v>
      </c>
      <c r="F16" s="371"/>
      <c r="G16" s="370" t="s">
        <v>107</v>
      </c>
      <c r="H16" s="371"/>
    </row>
    <row r="17" spans="1:8" ht="28.5" customHeight="1" x14ac:dyDescent="0.2">
      <c r="A17" s="368"/>
      <c r="B17" s="36" t="s">
        <v>162</v>
      </c>
      <c r="C17" s="370" t="s">
        <v>57</v>
      </c>
      <c r="D17" s="371"/>
      <c r="E17" s="370" t="s">
        <v>108</v>
      </c>
      <c r="F17" s="371"/>
      <c r="G17" s="370" t="s">
        <v>190</v>
      </c>
      <c r="H17" s="371"/>
    </row>
    <row r="18" spans="1:8" ht="28.5" customHeight="1" x14ac:dyDescent="0.2">
      <c r="A18" s="368"/>
      <c r="B18" s="36" t="s">
        <v>5</v>
      </c>
      <c r="C18" s="370" t="s">
        <v>59</v>
      </c>
      <c r="D18" s="371"/>
      <c r="E18" s="370" t="s">
        <v>110</v>
      </c>
      <c r="F18" s="371"/>
      <c r="G18" s="370" t="s">
        <v>191</v>
      </c>
      <c r="H18" s="371"/>
    </row>
    <row r="19" spans="1:8" ht="28.5" customHeight="1" x14ac:dyDescent="0.2">
      <c r="A19" s="368"/>
      <c r="B19" s="165" t="s">
        <v>151</v>
      </c>
      <c r="C19" s="370" t="s">
        <v>56</v>
      </c>
      <c r="D19" s="371"/>
      <c r="E19" s="370" t="s">
        <v>107</v>
      </c>
      <c r="F19" s="371"/>
      <c r="G19" s="370" t="s">
        <v>192</v>
      </c>
      <c r="H19" s="371"/>
    </row>
    <row r="20" spans="1:8" ht="28.5" customHeight="1" x14ac:dyDescent="0.2">
      <c r="A20" s="368"/>
      <c r="B20" s="164" t="s">
        <v>336</v>
      </c>
      <c r="C20" s="370" t="s">
        <v>107</v>
      </c>
      <c r="D20" s="371"/>
      <c r="E20" s="370" t="s">
        <v>189</v>
      </c>
      <c r="F20" s="371"/>
      <c r="G20" s="370" t="s">
        <v>345</v>
      </c>
      <c r="H20" s="371"/>
    </row>
    <row r="21" spans="1:8" ht="28.5" customHeight="1" x14ac:dyDescent="0.2">
      <c r="A21" s="368"/>
      <c r="B21" s="164" t="s">
        <v>335</v>
      </c>
      <c r="C21" s="370" t="s">
        <v>534</v>
      </c>
      <c r="D21" s="371"/>
      <c r="E21" s="370" t="s">
        <v>109</v>
      </c>
      <c r="F21" s="371"/>
      <c r="G21" s="370" t="s">
        <v>189</v>
      </c>
      <c r="H21" s="371"/>
    </row>
    <row r="22" spans="1:8" ht="28.5" customHeight="1" x14ac:dyDescent="0.2">
      <c r="A22" s="368"/>
      <c r="B22" s="38" t="s">
        <v>163</v>
      </c>
      <c r="C22" s="372" t="s">
        <v>68</v>
      </c>
      <c r="D22" s="373"/>
      <c r="E22" s="374" t="s">
        <v>106</v>
      </c>
      <c r="F22" s="373"/>
      <c r="G22" s="374" t="s">
        <v>194</v>
      </c>
      <c r="H22" s="373"/>
    </row>
    <row r="23" spans="1:8" ht="28.5" customHeight="1" x14ac:dyDescent="0.2">
      <c r="A23" s="368"/>
      <c r="B23" s="38" t="s">
        <v>164</v>
      </c>
      <c r="C23" s="370" t="s">
        <v>154</v>
      </c>
      <c r="D23" s="371"/>
      <c r="E23" s="370" t="s">
        <v>180</v>
      </c>
      <c r="F23" s="371"/>
      <c r="G23" s="370" t="s">
        <v>153</v>
      </c>
      <c r="H23" s="371"/>
    </row>
    <row r="24" spans="1:8" ht="28.5" customHeight="1" x14ac:dyDescent="0.2">
      <c r="A24" s="368"/>
      <c r="B24" s="35" t="s">
        <v>535</v>
      </c>
      <c r="C24" s="384" t="s">
        <v>158</v>
      </c>
      <c r="D24" s="385"/>
      <c r="E24" s="384" t="s">
        <v>182</v>
      </c>
      <c r="F24" s="385"/>
      <c r="G24" s="384" t="s">
        <v>537</v>
      </c>
      <c r="H24" s="385"/>
    </row>
    <row r="25" spans="1:8" ht="28.5" customHeight="1" x14ac:dyDescent="0.2">
      <c r="A25" s="368"/>
      <c r="B25" s="200" t="s">
        <v>337</v>
      </c>
      <c r="C25" s="384" t="s">
        <v>154</v>
      </c>
      <c r="D25" s="385"/>
      <c r="E25" s="384" t="s">
        <v>180</v>
      </c>
      <c r="F25" s="385"/>
      <c r="G25" s="384" t="s">
        <v>153</v>
      </c>
      <c r="H25" s="385"/>
    </row>
    <row r="26" spans="1:8" ht="28.5" customHeight="1" x14ac:dyDescent="0.2">
      <c r="A26" s="368"/>
      <c r="B26" s="200" t="s">
        <v>521</v>
      </c>
      <c r="C26" s="370" t="s">
        <v>543</v>
      </c>
      <c r="D26" s="371"/>
      <c r="E26" s="370" t="s">
        <v>544</v>
      </c>
      <c r="F26" s="371"/>
      <c r="G26" s="370" t="s">
        <v>545</v>
      </c>
      <c r="H26" s="371"/>
    </row>
    <row r="27" spans="1:8" ht="28.5" customHeight="1" x14ac:dyDescent="0.2">
      <c r="A27" s="368"/>
      <c r="B27" s="200" t="s">
        <v>522</v>
      </c>
      <c r="C27" s="384" t="s">
        <v>154</v>
      </c>
      <c r="D27" s="385"/>
      <c r="E27" s="384" t="s">
        <v>180</v>
      </c>
      <c r="F27" s="385"/>
      <c r="G27" s="384" t="s">
        <v>153</v>
      </c>
      <c r="H27" s="385"/>
    </row>
    <row r="28" spans="1:8" ht="28.5" customHeight="1" x14ac:dyDescent="0.2">
      <c r="A28" s="368"/>
      <c r="B28" s="35" t="s">
        <v>8</v>
      </c>
      <c r="C28" s="370" t="s">
        <v>159</v>
      </c>
      <c r="D28" s="371" t="s">
        <v>54</v>
      </c>
      <c r="E28" s="370" t="s">
        <v>183</v>
      </c>
      <c r="F28" s="371" t="s">
        <v>54</v>
      </c>
      <c r="G28" s="370" t="s">
        <v>196</v>
      </c>
      <c r="H28" s="371" t="s">
        <v>54</v>
      </c>
    </row>
    <row r="29" spans="1:8" ht="28.5" customHeight="1" x14ac:dyDescent="0.2">
      <c r="A29" s="368"/>
      <c r="B29" s="149" t="s">
        <v>524</v>
      </c>
      <c r="C29" s="370" t="s">
        <v>548</v>
      </c>
      <c r="D29" s="371"/>
      <c r="E29" s="370" t="s">
        <v>263</v>
      </c>
      <c r="F29" s="371"/>
      <c r="G29" s="370" t="s">
        <v>549</v>
      </c>
      <c r="H29" s="371"/>
    </row>
    <row r="30" spans="1:8" ht="28.5" customHeight="1" x14ac:dyDescent="0.2">
      <c r="A30" s="368"/>
      <c r="B30" s="149" t="s">
        <v>525</v>
      </c>
      <c r="C30" s="370" t="s">
        <v>200</v>
      </c>
      <c r="D30" s="371"/>
      <c r="E30" s="370" t="s">
        <v>551</v>
      </c>
      <c r="F30" s="371"/>
      <c r="G30" s="370" t="s">
        <v>550</v>
      </c>
      <c r="H30" s="371"/>
    </row>
    <row r="31" spans="1:8" ht="28.5" customHeight="1" x14ac:dyDescent="0.2">
      <c r="A31" s="368"/>
      <c r="B31" s="45" t="s">
        <v>526</v>
      </c>
      <c r="C31" s="384" t="s">
        <v>56</v>
      </c>
      <c r="D31" s="385" t="s">
        <v>56</v>
      </c>
      <c r="E31" s="384" t="s">
        <v>107</v>
      </c>
      <c r="F31" s="385" t="s">
        <v>56</v>
      </c>
      <c r="G31" s="384" t="s">
        <v>192</v>
      </c>
      <c r="H31" s="385" t="s">
        <v>56</v>
      </c>
    </row>
    <row r="32" spans="1:8" ht="28.5" customHeight="1" x14ac:dyDescent="0.2">
      <c r="A32" s="368"/>
      <c r="B32" s="229" t="s">
        <v>527</v>
      </c>
      <c r="C32" s="384" t="s">
        <v>528</v>
      </c>
      <c r="D32" s="385" t="s">
        <v>413</v>
      </c>
      <c r="E32" s="384" t="s">
        <v>529</v>
      </c>
      <c r="F32" s="385" t="s">
        <v>413</v>
      </c>
      <c r="G32" s="384" t="s">
        <v>530</v>
      </c>
      <c r="H32" s="385" t="s">
        <v>413</v>
      </c>
    </row>
    <row r="33" spans="1:8" ht="28.5" customHeight="1" x14ac:dyDescent="0.2">
      <c r="A33" s="368"/>
      <c r="B33" s="46" t="s">
        <v>346</v>
      </c>
      <c r="C33" s="384" t="s">
        <v>386</v>
      </c>
      <c r="D33" s="385" t="s">
        <v>56</v>
      </c>
      <c r="E33" s="384" t="s">
        <v>387</v>
      </c>
      <c r="F33" s="385" t="s">
        <v>56</v>
      </c>
      <c r="G33" s="384" t="s">
        <v>388</v>
      </c>
      <c r="H33" s="385" t="s">
        <v>56</v>
      </c>
    </row>
    <row r="34" spans="1:8" ht="28.5" customHeight="1" x14ac:dyDescent="0.2">
      <c r="A34" s="368"/>
      <c r="B34" s="46" t="s">
        <v>348</v>
      </c>
      <c r="C34" s="384" t="s">
        <v>503</v>
      </c>
      <c r="D34" s="385" t="s">
        <v>116</v>
      </c>
      <c r="E34" s="384" t="s">
        <v>390</v>
      </c>
      <c r="F34" s="385" t="s">
        <v>116</v>
      </c>
      <c r="G34" s="384" t="s">
        <v>389</v>
      </c>
      <c r="H34" s="385" t="s">
        <v>116</v>
      </c>
    </row>
    <row r="35" spans="1:8" ht="28.5" customHeight="1" x14ac:dyDescent="0.2">
      <c r="A35" s="368"/>
      <c r="B35" s="201" t="s">
        <v>424</v>
      </c>
      <c r="C35" s="384" t="s">
        <v>161</v>
      </c>
      <c r="D35" s="385" t="s">
        <v>347</v>
      </c>
      <c r="E35" s="384" t="s">
        <v>184</v>
      </c>
      <c r="F35" s="385" t="s">
        <v>347</v>
      </c>
      <c r="G35" s="384" t="s">
        <v>157</v>
      </c>
      <c r="H35" s="385" t="s">
        <v>347</v>
      </c>
    </row>
    <row r="36" spans="1:8" ht="28.5" customHeight="1" x14ac:dyDescent="0.2">
      <c r="A36" s="368"/>
      <c r="B36" s="202" t="s">
        <v>349</v>
      </c>
      <c r="C36" s="384" t="s">
        <v>415</v>
      </c>
      <c r="D36" s="385" t="s">
        <v>116</v>
      </c>
      <c r="E36" s="384" t="s">
        <v>157</v>
      </c>
      <c r="F36" s="385" t="s">
        <v>116</v>
      </c>
      <c r="G36" s="384" t="s">
        <v>420</v>
      </c>
      <c r="H36" s="385" t="s">
        <v>116</v>
      </c>
    </row>
    <row r="37" spans="1:8" ht="28.5" customHeight="1" x14ac:dyDescent="0.2">
      <c r="A37" s="368"/>
      <c r="B37" s="202" t="s">
        <v>350</v>
      </c>
      <c r="C37" s="384" t="s">
        <v>184</v>
      </c>
      <c r="D37" s="385" t="s">
        <v>347</v>
      </c>
      <c r="E37" s="384" t="s">
        <v>417</v>
      </c>
      <c r="F37" s="385" t="s">
        <v>347</v>
      </c>
      <c r="G37" s="384" t="s">
        <v>181</v>
      </c>
      <c r="H37" s="385" t="s">
        <v>347</v>
      </c>
    </row>
    <row r="38" spans="1:8" ht="28.5" customHeight="1" x14ac:dyDescent="0.2">
      <c r="A38" s="368"/>
      <c r="B38" s="202" t="s">
        <v>504</v>
      </c>
      <c r="C38" s="384" t="s">
        <v>153</v>
      </c>
      <c r="D38" s="385" t="s">
        <v>412</v>
      </c>
      <c r="E38" s="384" t="s">
        <v>179</v>
      </c>
      <c r="F38" s="385" t="s">
        <v>412</v>
      </c>
      <c r="G38" s="384" t="s">
        <v>421</v>
      </c>
      <c r="H38" s="385" t="s">
        <v>412</v>
      </c>
    </row>
    <row r="39" spans="1:8" ht="28.5" customHeight="1" x14ac:dyDescent="0.2">
      <c r="A39" s="368"/>
      <c r="B39" s="203" t="s">
        <v>341</v>
      </c>
      <c r="C39" s="384" t="s">
        <v>416</v>
      </c>
      <c r="D39" s="385" t="s">
        <v>413</v>
      </c>
      <c r="E39" s="384" t="s">
        <v>418</v>
      </c>
      <c r="F39" s="385" t="s">
        <v>413</v>
      </c>
      <c r="G39" s="384" t="s">
        <v>422</v>
      </c>
      <c r="H39" s="385" t="s">
        <v>413</v>
      </c>
    </row>
    <row r="40" spans="1:8" ht="28.5" customHeight="1" x14ac:dyDescent="0.2">
      <c r="A40" s="368"/>
      <c r="B40" s="203" t="s">
        <v>351</v>
      </c>
      <c r="C40" s="384" t="s">
        <v>181</v>
      </c>
      <c r="D40" s="385" t="s">
        <v>414</v>
      </c>
      <c r="E40" s="384" t="s">
        <v>419</v>
      </c>
      <c r="F40" s="385" t="s">
        <v>414</v>
      </c>
      <c r="G40" s="384" t="s">
        <v>182</v>
      </c>
      <c r="H40" s="385" t="s">
        <v>414</v>
      </c>
    </row>
    <row r="41" spans="1:8" ht="28.5" customHeight="1" x14ac:dyDescent="0.2">
      <c r="A41" s="368"/>
      <c r="B41" s="35" t="s">
        <v>343</v>
      </c>
      <c r="C41" s="384" t="s">
        <v>468</v>
      </c>
      <c r="D41" s="385" t="s">
        <v>54</v>
      </c>
      <c r="E41" s="384" t="s">
        <v>344</v>
      </c>
      <c r="F41" s="385" t="s">
        <v>54</v>
      </c>
      <c r="G41" s="384" t="s">
        <v>488</v>
      </c>
      <c r="H41" s="385" t="s">
        <v>54</v>
      </c>
    </row>
    <row r="42" spans="1:8" ht="28.5" customHeight="1" x14ac:dyDescent="0.2">
      <c r="A42" s="368"/>
      <c r="B42" s="36" t="s">
        <v>169</v>
      </c>
      <c r="C42" s="370" t="s">
        <v>123</v>
      </c>
      <c r="D42" s="371"/>
      <c r="E42" s="370" t="s">
        <v>123</v>
      </c>
      <c r="F42" s="371"/>
      <c r="G42" s="370" t="s">
        <v>123</v>
      </c>
      <c r="H42" s="371"/>
    </row>
    <row r="43" spans="1:8" ht="28.5" customHeight="1" x14ac:dyDescent="0.2">
      <c r="A43" s="368"/>
      <c r="B43" s="36" t="s">
        <v>269</v>
      </c>
      <c r="C43" s="370" t="s">
        <v>170</v>
      </c>
      <c r="D43" s="371"/>
      <c r="E43" s="370" t="s">
        <v>170</v>
      </c>
      <c r="F43" s="371"/>
      <c r="G43" s="370" t="s">
        <v>170</v>
      </c>
      <c r="H43" s="371"/>
    </row>
    <row r="44" spans="1:8" ht="28.5" customHeight="1" x14ac:dyDescent="0.2">
      <c r="A44" s="368"/>
      <c r="B44" s="36" t="s">
        <v>553</v>
      </c>
      <c r="C44" s="370" t="s">
        <v>552</v>
      </c>
      <c r="D44" s="371"/>
      <c r="E44" s="370" t="s">
        <v>552</v>
      </c>
      <c r="F44" s="371"/>
      <c r="G44" s="370" t="s">
        <v>552</v>
      </c>
      <c r="H44" s="371"/>
    </row>
    <row r="45" spans="1:8" ht="28.5" customHeight="1" x14ac:dyDescent="0.2">
      <c r="A45" s="368"/>
      <c r="B45" s="149" t="s">
        <v>15</v>
      </c>
      <c r="C45" s="147" t="s">
        <v>70</v>
      </c>
      <c r="D45" s="151" t="s">
        <v>268</v>
      </c>
      <c r="E45" s="147" t="s">
        <v>70</v>
      </c>
      <c r="F45" s="151" t="s">
        <v>268</v>
      </c>
      <c r="G45" s="147" t="s">
        <v>70</v>
      </c>
      <c r="H45" s="151" t="s">
        <v>268</v>
      </c>
    </row>
    <row r="46" spans="1:8" ht="28.5" customHeight="1" x14ac:dyDescent="0.2">
      <c r="A46" s="368"/>
      <c r="B46" s="152" t="s">
        <v>197</v>
      </c>
      <c r="C46" s="392" t="s">
        <v>489</v>
      </c>
      <c r="D46" s="393" t="s">
        <v>39</v>
      </c>
      <c r="E46" s="392" t="s">
        <v>489</v>
      </c>
      <c r="F46" s="393" t="s">
        <v>39</v>
      </c>
      <c r="G46" s="392" t="s">
        <v>489</v>
      </c>
      <c r="H46" s="393" t="s">
        <v>39</v>
      </c>
    </row>
    <row r="47" spans="1:8" ht="28.5" customHeight="1" x14ac:dyDescent="0.2">
      <c r="A47" s="368"/>
      <c r="B47" s="222" t="s">
        <v>78</v>
      </c>
      <c r="C47" s="390" t="s">
        <v>490</v>
      </c>
      <c r="D47" s="391" t="s">
        <v>40</v>
      </c>
      <c r="E47" s="388" t="s">
        <v>490</v>
      </c>
      <c r="F47" s="391" t="s">
        <v>40</v>
      </c>
      <c r="G47" s="388" t="s">
        <v>490</v>
      </c>
      <c r="H47" s="391" t="s">
        <v>40</v>
      </c>
    </row>
    <row r="48" spans="1:8" ht="28.5" customHeight="1" x14ac:dyDescent="0.2">
      <c r="A48" s="368"/>
      <c r="B48" s="223" t="s">
        <v>79</v>
      </c>
      <c r="C48" s="390" t="s">
        <v>444</v>
      </c>
      <c r="D48" s="391" t="s">
        <v>41</v>
      </c>
      <c r="E48" s="388" t="s">
        <v>444</v>
      </c>
      <c r="F48" s="391" t="s">
        <v>41</v>
      </c>
      <c r="G48" s="388" t="s">
        <v>444</v>
      </c>
      <c r="H48" s="391" t="s">
        <v>41</v>
      </c>
    </row>
    <row r="49" spans="1:8" ht="28.5" customHeight="1" x14ac:dyDescent="0.2">
      <c r="A49" s="368"/>
      <c r="B49" s="224" t="s">
        <v>80</v>
      </c>
      <c r="C49" s="390" t="s">
        <v>444</v>
      </c>
      <c r="D49" s="391" t="s">
        <v>41</v>
      </c>
      <c r="E49" s="388" t="s">
        <v>444</v>
      </c>
      <c r="F49" s="391" t="s">
        <v>41</v>
      </c>
      <c r="G49" s="388" t="s">
        <v>444</v>
      </c>
      <c r="H49" s="391" t="s">
        <v>41</v>
      </c>
    </row>
    <row r="50" spans="1:8" ht="28.5" customHeight="1" x14ac:dyDescent="0.2">
      <c r="A50" s="368"/>
      <c r="B50" s="149" t="s">
        <v>35</v>
      </c>
      <c r="C50" s="392" t="s">
        <v>136</v>
      </c>
      <c r="D50" s="393" t="s">
        <v>42</v>
      </c>
      <c r="E50" s="392" t="s">
        <v>136</v>
      </c>
      <c r="F50" s="393" t="s">
        <v>42</v>
      </c>
      <c r="G50" s="392" t="s">
        <v>136</v>
      </c>
      <c r="H50" s="393" t="s">
        <v>42</v>
      </c>
    </row>
    <row r="51" spans="1:8" ht="28.5" customHeight="1" x14ac:dyDescent="0.2">
      <c r="A51" s="368"/>
      <c r="B51" s="225" t="s">
        <v>508</v>
      </c>
      <c r="C51" s="384" t="s">
        <v>510</v>
      </c>
      <c r="D51" s="385" t="s">
        <v>20</v>
      </c>
      <c r="E51" s="384" t="s">
        <v>510</v>
      </c>
      <c r="F51" s="385" t="s">
        <v>20</v>
      </c>
      <c r="G51" s="384" t="s">
        <v>510</v>
      </c>
      <c r="H51" s="385" t="s">
        <v>20</v>
      </c>
    </row>
    <row r="52" spans="1:8" ht="28.5" customHeight="1" x14ac:dyDescent="0.2">
      <c r="A52" s="368"/>
      <c r="B52" s="149" t="s">
        <v>509</v>
      </c>
      <c r="C52" s="384" t="s">
        <v>511</v>
      </c>
      <c r="D52" s="385" t="s">
        <v>20</v>
      </c>
      <c r="E52" s="384" t="s">
        <v>511</v>
      </c>
      <c r="F52" s="385" t="s">
        <v>20</v>
      </c>
      <c r="G52" s="384" t="s">
        <v>511</v>
      </c>
      <c r="H52" s="385" t="s">
        <v>20</v>
      </c>
    </row>
    <row r="53" spans="1:8" ht="28.5" customHeight="1" x14ac:dyDescent="0.2">
      <c r="A53" s="368"/>
      <c r="B53" s="149" t="s">
        <v>514</v>
      </c>
      <c r="C53" s="384" t="s">
        <v>512</v>
      </c>
      <c r="D53" s="385" t="s">
        <v>20</v>
      </c>
      <c r="E53" s="384" t="s">
        <v>512</v>
      </c>
      <c r="F53" s="385" t="s">
        <v>20</v>
      </c>
      <c r="G53" s="384" t="s">
        <v>512</v>
      </c>
      <c r="H53" s="385" t="s">
        <v>20</v>
      </c>
    </row>
    <row r="54" spans="1:8" ht="28.5" customHeight="1" x14ac:dyDescent="0.2">
      <c r="A54" s="368"/>
      <c r="B54" s="36" t="s">
        <v>18</v>
      </c>
      <c r="C54" s="384" t="s">
        <v>20</v>
      </c>
      <c r="D54" s="385" t="s">
        <v>20</v>
      </c>
      <c r="E54" s="384" t="s">
        <v>20</v>
      </c>
      <c r="F54" s="385" t="s">
        <v>20</v>
      </c>
      <c r="G54" s="384" t="s">
        <v>20</v>
      </c>
      <c r="H54" s="385" t="s">
        <v>20</v>
      </c>
    </row>
    <row r="55" spans="1:8" ht="28.5" customHeight="1" x14ac:dyDescent="0.2">
      <c r="A55" s="368"/>
      <c r="B55" s="39" t="s">
        <v>198</v>
      </c>
      <c r="C55" s="47" t="s">
        <v>21</v>
      </c>
      <c r="D55" s="48" t="s">
        <v>174</v>
      </c>
      <c r="E55" s="49" t="s">
        <v>21</v>
      </c>
      <c r="F55" s="48" t="s">
        <v>174</v>
      </c>
      <c r="G55" s="49" t="s">
        <v>21</v>
      </c>
      <c r="H55" s="48" t="s">
        <v>174</v>
      </c>
    </row>
    <row r="56" spans="1:8" ht="28.5" customHeight="1" x14ac:dyDescent="0.2">
      <c r="A56" s="368"/>
      <c r="B56" s="226" t="s">
        <v>199</v>
      </c>
      <c r="C56" s="44" t="s">
        <v>175</v>
      </c>
      <c r="D56" s="40" t="s">
        <v>21</v>
      </c>
      <c r="E56" s="44" t="s">
        <v>175</v>
      </c>
      <c r="F56" s="40" t="s">
        <v>21</v>
      </c>
      <c r="G56" s="44" t="s">
        <v>175</v>
      </c>
      <c r="H56" s="40" t="s">
        <v>21</v>
      </c>
    </row>
    <row r="57" spans="1:8" ht="28.5" customHeight="1" thickBot="1" x14ac:dyDescent="0.25">
      <c r="A57" s="369"/>
      <c r="B57" s="150" t="s">
        <v>19</v>
      </c>
      <c r="C57" s="394" t="s">
        <v>176</v>
      </c>
      <c r="D57" s="395" t="s">
        <v>43</v>
      </c>
      <c r="E57" s="394" t="s">
        <v>176</v>
      </c>
      <c r="F57" s="395" t="s">
        <v>43</v>
      </c>
      <c r="G57" s="394" t="s">
        <v>176</v>
      </c>
      <c r="H57" s="395" t="s">
        <v>43</v>
      </c>
    </row>
    <row r="58" spans="1:8" ht="14.25" customHeight="1" x14ac:dyDescent="0.2">
      <c r="A58" s="41"/>
      <c r="B58" s="28"/>
      <c r="C58" s="42"/>
      <c r="D58" s="42"/>
    </row>
    <row r="59" spans="1:8" ht="27" customHeight="1" x14ac:dyDescent="0.2">
      <c r="A59" s="41"/>
      <c r="B59" s="28" t="s">
        <v>531</v>
      </c>
      <c r="C59" s="42"/>
      <c r="D59" s="42"/>
    </row>
    <row r="60" spans="1:8" ht="27" customHeight="1" x14ac:dyDescent="0.2">
      <c r="A60" s="11"/>
      <c r="B60" s="28" t="s">
        <v>513</v>
      </c>
      <c r="C60" s="42"/>
      <c r="D60" s="42"/>
    </row>
    <row r="61" spans="1:8" ht="32.25" customHeight="1" x14ac:dyDescent="0.2">
      <c r="B61" s="5" t="s">
        <v>38</v>
      </c>
      <c r="E61" s="26"/>
      <c r="F61" s="375" t="s">
        <v>14</v>
      </c>
      <c r="G61" s="375"/>
      <c r="H61" s="375"/>
    </row>
  </sheetData>
  <mergeCells count="145">
    <mergeCell ref="C32:D32"/>
    <mergeCell ref="E32:F32"/>
    <mergeCell ref="G32:H32"/>
    <mergeCell ref="C47:D47"/>
    <mergeCell ref="E47:F47"/>
    <mergeCell ref="G47:H47"/>
    <mergeCell ref="C33:D33"/>
    <mergeCell ref="E33:F33"/>
    <mergeCell ref="G33:H33"/>
    <mergeCell ref="C35:D35"/>
    <mergeCell ref="E35:F35"/>
    <mergeCell ref="G35:H35"/>
    <mergeCell ref="C36:D36"/>
    <mergeCell ref="E36:F36"/>
    <mergeCell ref="G36:H36"/>
    <mergeCell ref="C42:D42"/>
    <mergeCell ref="E42:F42"/>
    <mergeCell ref="G42:H42"/>
    <mergeCell ref="G38:H38"/>
    <mergeCell ref="C39:D39"/>
    <mergeCell ref="E39:F39"/>
    <mergeCell ref="G39:H39"/>
    <mergeCell ref="C43:D43"/>
    <mergeCell ref="E43:F43"/>
    <mergeCell ref="C57:D57"/>
    <mergeCell ref="E57:F57"/>
    <mergeCell ref="G57:H57"/>
    <mergeCell ref="C54:D54"/>
    <mergeCell ref="E54:F54"/>
    <mergeCell ref="G54:H54"/>
    <mergeCell ref="C52:D52"/>
    <mergeCell ref="C53:D53"/>
    <mergeCell ref="E52:F52"/>
    <mergeCell ref="E53:F53"/>
    <mergeCell ref="G52:H52"/>
    <mergeCell ref="G53:H53"/>
    <mergeCell ref="G43:H43"/>
    <mergeCell ref="C46:D46"/>
    <mergeCell ref="E46:F46"/>
    <mergeCell ref="G46:H46"/>
    <mergeCell ref="C40:D40"/>
    <mergeCell ref="E40:F40"/>
    <mergeCell ref="G40:H40"/>
    <mergeCell ref="C41:D41"/>
    <mergeCell ref="E41:F41"/>
    <mergeCell ref="G41:H41"/>
    <mergeCell ref="C44:D44"/>
    <mergeCell ref="E44:F44"/>
    <mergeCell ref="G44:H44"/>
    <mergeCell ref="G26:H26"/>
    <mergeCell ref="C30:D30"/>
    <mergeCell ref="E30:F30"/>
    <mergeCell ref="G30:H30"/>
    <mergeCell ref="C29:D29"/>
    <mergeCell ref="E29:F29"/>
    <mergeCell ref="G29:H29"/>
    <mergeCell ref="C51:D51"/>
    <mergeCell ref="E51:F51"/>
    <mergeCell ref="G51:H51"/>
    <mergeCell ref="C49:D49"/>
    <mergeCell ref="E49:F49"/>
    <mergeCell ref="G49:H49"/>
    <mergeCell ref="C50:D50"/>
    <mergeCell ref="E50:F50"/>
    <mergeCell ref="G50:H50"/>
    <mergeCell ref="C48:D48"/>
    <mergeCell ref="E48:F48"/>
    <mergeCell ref="G48:H48"/>
    <mergeCell ref="C37:D37"/>
    <mergeCell ref="E37:F37"/>
    <mergeCell ref="G37:H37"/>
    <mergeCell ref="C38:D38"/>
    <mergeCell ref="E38:F38"/>
    <mergeCell ref="G22:H22"/>
    <mergeCell ref="C19:D19"/>
    <mergeCell ref="E19:F19"/>
    <mergeCell ref="G19:H19"/>
    <mergeCell ref="G18:H18"/>
    <mergeCell ref="C17:D17"/>
    <mergeCell ref="E17:F17"/>
    <mergeCell ref="C31:D31"/>
    <mergeCell ref="E31:F31"/>
    <mergeCell ref="G31:H31"/>
    <mergeCell ref="C24:D24"/>
    <mergeCell ref="E24:F24"/>
    <mergeCell ref="G24:H24"/>
    <mergeCell ref="C28:D28"/>
    <mergeCell ref="E28:F28"/>
    <mergeCell ref="G28:H28"/>
    <mergeCell ref="C25:D25"/>
    <mergeCell ref="E25:F25"/>
    <mergeCell ref="G25:H25"/>
    <mergeCell ref="C27:D27"/>
    <mergeCell ref="E27:F27"/>
    <mergeCell ref="G27:H27"/>
    <mergeCell ref="C26:D26"/>
    <mergeCell ref="E26:F26"/>
    <mergeCell ref="F61:H61"/>
    <mergeCell ref="A2:F2"/>
    <mergeCell ref="G2:H2"/>
    <mergeCell ref="A4:B5"/>
    <mergeCell ref="C4:D4"/>
    <mergeCell ref="E4:F4"/>
    <mergeCell ref="G4:H4"/>
    <mergeCell ref="C34:D34"/>
    <mergeCell ref="E34:F34"/>
    <mergeCell ref="G34:H34"/>
    <mergeCell ref="C11:D11"/>
    <mergeCell ref="E11:F11"/>
    <mergeCell ref="G11:H11"/>
    <mergeCell ref="C12:D12"/>
    <mergeCell ref="E12:F12"/>
    <mergeCell ref="G12:H12"/>
    <mergeCell ref="A6:B6"/>
    <mergeCell ref="C23:D23"/>
    <mergeCell ref="E23:F23"/>
    <mergeCell ref="C20:D20"/>
    <mergeCell ref="E20:F20"/>
    <mergeCell ref="G20:H20"/>
    <mergeCell ref="C21:D21"/>
    <mergeCell ref="E21:F21"/>
    <mergeCell ref="A7:B7"/>
    <mergeCell ref="A8:B8"/>
    <mergeCell ref="A9:B9"/>
    <mergeCell ref="A10:B10"/>
    <mergeCell ref="A11:A57"/>
    <mergeCell ref="C18:D18"/>
    <mergeCell ref="E18:F18"/>
    <mergeCell ref="G17:H17"/>
    <mergeCell ref="C15:D15"/>
    <mergeCell ref="E15:F15"/>
    <mergeCell ref="G15:H15"/>
    <mergeCell ref="C16:D16"/>
    <mergeCell ref="E16:F16"/>
    <mergeCell ref="G16:H16"/>
    <mergeCell ref="G21:H21"/>
    <mergeCell ref="C13:D13"/>
    <mergeCell ref="E13:F13"/>
    <mergeCell ref="G13:H13"/>
    <mergeCell ref="C14:D14"/>
    <mergeCell ref="E14:F14"/>
    <mergeCell ref="G14:H14"/>
    <mergeCell ref="G23:H23"/>
    <mergeCell ref="C22:D22"/>
    <mergeCell ref="E22:F22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5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3F036-2F24-4ACC-829B-C56E91E74DD4}">
  <sheetPr>
    <tabColor rgb="FF00B0F0"/>
    <pageSetUpPr fitToPage="1"/>
  </sheetPr>
  <dimension ref="A1:H64"/>
  <sheetViews>
    <sheetView workbookViewId="0">
      <selection activeCell="B38" sqref="B38"/>
    </sheetView>
  </sheetViews>
  <sheetFormatPr defaultColWidth="9" defaultRowHeight="18" x14ac:dyDescent="0.2"/>
  <cols>
    <col min="1" max="1" width="5.109375" style="5" customWidth="1"/>
    <col min="2" max="2" width="49.44140625" style="5" customWidth="1"/>
    <col min="3" max="8" width="21.77734375" style="5" customWidth="1"/>
    <col min="9" max="16384" width="9" style="5"/>
  </cols>
  <sheetData>
    <row r="1" spans="1:8" ht="18.75" customHeight="1" x14ac:dyDescent="0.2">
      <c r="A1" s="26"/>
      <c r="C1" s="26"/>
    </row>
    <row r="2" spans="1:8" ht="45" customHeight="1" thickBot="1" x14ac:dyDescent="0.25">
      <c r="A2" s="376" t="s">
        <v>650</v>
      </c>
      <c r="B2" s="376"/>
      <c r="C2" s="376"/>
      <c r="D2" s="376"/>
      <c r="E2" s="376"/>
      <c r="F2" s="376"/>
      <c r="G2" s="377" t="s">
        <v>580</v>
      </c>
      <c r="H2" s="377"/>
    </row>
    <row r="3" spans="1:8" ht="28.5" customHeight="1" x14ac:dyDescent="0.2">
      <c r="A3" s="396" t="s">
        <v>649</v>
      </c>
      <c r="B3" s="397"/>
      <c r="C3" s="382" t="s">
        <v>177</v>
      </c>
      <c r="D3" s="383"/>
      <c r="E3" s="382" t="s">
        <v>178</v>
      </c>
      <c r="F3" s="383"/>
      <c r="G3" s="382" t="s">
        <v>185</v>
      </c>
      <c r="H3" s="383"/>
    </row>
    <row r="4" spans="1:8" ht="28.5" customHeight="1" x14ac:dyDescent="0.2">
      <c r="A4" s="398"/>
      <c r="B4" s="399"/>
      <c r="C4" s="29" t="s">
        <v>3</v>
      </c>
      <c r="D4" s="30" t="s">
        <v>4</v>
      </c>
      <c r="E4" s="29" t="s">
        <v>3</v>
      </c>
      <c r="F4" s="30" t="s">
        <v>4</v>
      </c>
      <c r="G4" s="29" t="s">
        <v>3</v>
      </c>
      <c r="H4" s="30" t="s">
        <v>4</v>
      </c>
    </row>
    <row r="5" spans="1:8" ht="28.5" customHeight="1" x14ac:dyDescent="0.2">
      <c r="A5" s="388" t="s">
        <v>73</v>
      </c>
      <c r="B5" s="389"/>
      <c r="C5" s="31" t="s">
        <v>568</v>
      </c>
      <c r="D5" s="32" t="s">
        <v>564</v>
      </c>
      <c r="E5" s="31" t="s">
        <v>571</v>
      </c>
      <c r="F5" s="32" t="s">
        <v>575</v>
      </c>
      <c r="G5" s="31" t="s">
        <v>581</v>
      </c>
      <c r="H5" s="32" t="s">
        <v>175</v>
      </c>
    </row>
    <row r="6" spans="1:8" ht="28.5" customHeight="1" x14ac:dyDescent="0.2">
      <c r="A6" s="363" t="s">
        <v>31</v>
      </c>
      <c r="B6" s="364"/>
      <c r="C6" s="31" t="s">
        <v>493</v>
      </c>
      <c r="D6" s="32" t="s">
        <v>565</v>
      </c>
      <c r="E6" s="31" t="s">
        <v>572</v>
      </c>
      <c r="F6" s="32" t="s">
        <v>576</v>
      </c>
      <c r="G6" s="31" t="s">
        <v>497</v>
      </c>
      <c r="H6" s="32" t="s">
        <v>584</v>
      </c>
    </row>
    <row r="7" spans="1:8" ht="28.5" customHeight="1" x14ac:dyDescent="0.2">
      <c r="A7" s="363" t="s">
        <v>32</v>
      </c>
      <c r="B7" s="364"/>
      <c r="C7" s="31" t="s">
        <v>569</v>
      </c>
      <c r="D7" s="32" t="s">
        <v>221</v>
      </c>
      <c r="E7" s="31" t="s">
        <v>573</v>
      </c>
      <c r="F7" s="32" t="s">
        <v>577</v>
      </c>
      <c r="G7" s="31" t="s">
        <v>582</v>
      </c>
      <c r="H7" s="32" t="s">
        <v>585</v>
      </c>
    </row>
    <row r="8" spans="1:8" ht="28.5" customHeight="1" x14ac:dyDescent="0.2">
      <c r="A8" s="363" t="s">
        <v>33</v>
      </c>
      <c r="B8" s="364"/>
      <c r="C8" s="31" t="s">
        <v>570</v>
      </c>
      <c r="D8" s="32" t="s">
        <v>566</v>
      </c>
      <c r="E8" s="31" t="s">
        <v>574</v>
      </c>
      <c r="F8" s="32" t="s">
        <v>578</v>
      </c>
      <c r="G8" s="31" t="s">
        <v>583</v>
      </c>
      <c r="H8" s="32" t="s">
        <v>586</v>
      </c>
    </row>
    <row r="9" spans="1:8" ht="28.5" customHeight="1" x14ac:dyDescent="0.2">
      <c r="A9" s="365" t="s">
        <v>34</v>
      </c>
      <c r="B9" s="366"/>
      <c r="C9" s="33" t="s">
        <v>318</v>
      </c>
      <c r="D9" s="34" t="s">
        <v>567</v>
      </c>
      <c r="E9" s="33" t="s">
        <v>326</v>
      </c>
      <c r="F9" s="34" t="s">
        <v>579</v>
      </c>
      <c r="G9" s="33" t="s">
        <v>333</v>
      </c>
      <c r="H9" s="34" t="s">
        <v>587</v>
      </c>
    </row>
    <row r="10" spans="1:8" ht="28.5" customHeight="1" x14ac:dyDescent="0.2">
      <c r="A10" s="367" t="s">
        <v>87</v>
      </c>
      <c r="B10" s="36" t="s">
        <v>36</v>
      </c>
      <c r="C10" s="386" t="s">
        <v>37</v>
      </c>
      <c r="D10" s="387"/>
      <c r="E10" s="386" t="s">
        <v>97</v>
      </c>
      <c r="F10" s="387"/>
      <c r="G10" s="386" t="s">
        <v>186</v>
      </c>
      <c r="H10" s="387"/>
    </row>
    <row r="11" spans="1:8" ht="28.5" customHeight="1" x14ac:dyDescent="0.2">
      <c r="A11" s="368"/>
      <c r="B11" s="37" t="s">
        <v>44</v>
      </c>
      <c r="C11" s="370" t="s">
        <v>99</v>
      </c>
      <c r="D11" s="371"/>
      <c r="E11" s="370" t="s">
        <v>200</v>
      </c>
      <c r="F11" s="371"/>
      <c r="G11" s="370" t="s">
        <v>201</v>
      </c>
      <c r="H11" s="371"/>
    </row>
    <row r="12" spans="1:8" ht="28.5" customHeight="1" x14ac:dyDescent="0.2">
      <c r="A12" s="368"/>
      <c r="B12" s="37" t="s">
        <v>46</v>
      </c>
      <c r="C12" s="370" t="s">
        <v>99</v>
      </c>
      <c r="D12" s="371"/>
      <c r="E12" s="370" t="s">
        <v>200</v>
      </c>
      <c r="F12" s="371"/>
      <c r="G12" s="370" t="s">
        <v>201</v>
      </c>
      <c r="H12" s="371"/>
    </row>
    <row r="13" spans="1:8" ht="28.5" customHeight="1" x14ac:dyDescent="0.2">
      <c r="A13" s="368"/>
      <c r="B13" s="37" t="s">
        <v>51</v>
      </c>
      <c r="C13" s="370" t="s">
        <v>53</v>
      </c>
      <c r="D13" s="371"/>
      <c r="E13" s="370" t="s">
        <v>117</v>
      </c>
      <c r="F13" s="371"/>
      <c r="G13" s="370" t="s">
        <v>188</v>
      </c>
      <c r="H13" s="371"/>
    </row>
    <row r="14" spans="1:8" ht="28.5" customHeight="1" x14ac:dyDescent="0.2">
      <c r="A14" s="368"/>
      <c r="B14" s="35" t="s">
        <v>0</v>
      </c>
      <c r="C14" s="370" t="s">
        <v>12</v>
      </c>
      <c r="D14" s="371"/>
      <c r="E14" s="370" t="s">
        <v>85</v>
      </c>
      <c r="F14" s="371"/>
      <c r="G14" s="370" t="s">
        <v>72</v>
      </c>
      <c r="H14" s="371"/>
    </row>
    <row r="15" spans="1:8" ht="28.5" customHeight="1" x14ac:dyDescent="0.2">
      <c r="A15" s="368"/>
      <c r="B15" s="35" t="s">
        <v>149</v>
      </c>
      <c r="C15" s="370" t="s">
        <v>507</v>
      </c>
      <c r="D15" s="371"/>
      <c r="E15" s="370" t="s">
        <v>58</v>
      </c>
      <c r="F15" s="371"/>
      <c r="G15" s="370" t="s">
        <v>107</v>
      </c>
      <c r="H15" s="371"/>
    </row>
    <row r="16" spans="1:8" ht="28.5" customHeight="1" x14ac:dyDescent="0.2">
      <c r="A16" s="368"/>
      <c r="B16" s="36" t="s">
        <v>648</v>
      </c>
      <c r="C16" s="370" t="s">
        <v>57</v>
      </c>
      <c r="D16" s="371"/>
      <c r="E16" s="370" t="s">
        <v>108</v>
      </c>
      <c r="F16" s="371"/>
      <c r="G16" s="370" t="s">
        <v>190</v>
      </c>
      <c r="H16" s="371"/>
    </row>
    <row r="17" spans="1:8" ht="28.5" customHeight="1" x14ac:dyDescent="0.2">
      <c r="A17" s="368"/>
      <c r="B17" s="36" t="s">
        <v>5</v>
      </c>
      <c r="C17" s="370" t="s">
        <v>59</v>
      </c>
      <c r="D17" s="371"/>
      <c r="E17" s="370" t="s">
        <v>110</v>
      </c>
      <c r="F17" s="371"/>
      <c r="G17" s="370" t="s">
        <v>191</v>
      </c>
      <c r="H17" s="371"/>
    </row>
    <row r="18" spans="1:8" ht="28.5" customHeight="1" x14ac:dyDescent="0.2">
      <c r="A18" s="368"/>
      <c r="B18" s="165" t="s">
        <v>151</v>
      </c>
      <c r="C18" s="370" t="s">
        <v>56</v>
      </c>
      <c r="D18" s="371"/>
      <c r="E18" s="370" t="s">
        <v>107</v>
      </c>
      <c r="F18" s="371"/>
      <c r="G18" s="370" t="s">
        <v>192</v>
      </c>
      <c r="H18" s="371"/>
    </row>
    <row r="19" spans="1:8" ht="28.5" customHeight="1" x14ac:dyDescent="0.2">
      <c r="A19" s="368"/>
      <c r="B19" s="164" t="s">
        <v>336</v>
      </c>
      <c r="C19" s="370" t="s">
        <v>107</v>
      </c>
      <c r="D19" s="371"/>
      <c r="E19" s="370" t="s">
        <v>189</v>
      </c>
      <c r="F19" s="371"/>
      <c r="G19" s="370" t="s">
        <v>345</v>
      </c>
      <c r="H19" s="371"/>
    </row>
    <row r="20" spans="1:8" ht="28.5" customHeight="1" x14ac:dyDescent="0.2">
      <c r="A20" s="368"/>
      <c r="B20" s="164" t="s">
        <v>335</v>
      </c>
      <c r="C20" s="370" t="s">
        <v>534</v>
      </c>
      <c r="D20" s="371"/>
      <c r="E20" s="370" t="s">
        <v>109</v>
      </c>
      <c r="F20" s="371"/>
      <c r="G20" s="370" t="s">
        <v>189</v>
      </c>
      <c r="H20" s="371"/>
    </row>
    <row r="21" spans="1:8" ht="28.5" customHeight="1" x14ac:dyDescent="0.2">
      <c r="A21" s="368"/>
      <c r="B21" s="38" t="s">
        <v>163</v>
      </c>
      <c r="C21" s="372" t="s">
        <v>68</v>
      </c>
      <c r="D21" s="373"/>
      <c r="E21" s="374" t="s">
        <v>106</v>
      </c>
      <c r="F21" s="373"/>
      <c r="G21" s="374" t="s">
        <v>194</v>
      </c>
      <c r="H21" s="373"/>
    </row>
    <row r="22" spans="1:8" ht="28.5" customHeight="1" x14ac:dyDescent="0.2">
      <c r="A22" s="368"/>
      <c r="B22" s="38" t="s">
        <v>164</v>
      </c>
      <c r="C22" s="370" t="s">
        <v>154</v>
      </c>
      <c r="D22" s="371"/>
      <c r="E22" s="370" t="s">
        <v>180</v>
      </c>
      <c r="F22" s="371"/>
      <c r="G22" s="370" t="s">
        <v>153</v>
      </c>
      <c r="H22" s="371"/>
    </row>
    <row r="23" spans="1:8" ht="28.5" customHeight="1" x14ac:dyDescent="0.2">
      <c r="A23" s="368"/>
      <c r="B23" s="35" t="s">
        <v>535</v>
      </c>
      <c r="C23" s="384" t="s">
        <v>158</v>
      </c>
      <c r="D23" s="385"/>
      <c r="E23" s="400" t="s">
        <v>182</v>
      </c>
      <c r="F23" s="371"/>
      <c r="G23" s="384" t="s">
        <v>537</v>
      </c>
      <c r="H23" s="385"/>
    </row>
    <row r="24" spans="1:8" ht="28.5" customHeight="1" x14ac:dyDescent="0.2">
      <c r="A24" s="368"/>
      <c r="B24" s="341" t="s">
        <v>588</v>
      </c>
      <c r="C24" s="384" t="s">
        <v>591</v>
      </c>
      <c r="D24" s="385"/>
      <c r="E24" s="384" t="s">
        <v>468</v>
      </c>
      <c r="F24" s="385"/>
      <c r="G24" s="384" t="s">
        <v>592</v>
      </c>
      <c r="H24" s="385"/>
    </row>
    <row r="25" spans="1:8" ht="28.5" customHeight="1" x14ac:dyDescent="0.2">
      <c r="A25" s="368"/>
      <c r="B25" s="340" t="s">
        <v>337</v>
      </c>
      <c r="C25" s="384" t="s">
        <v>154</v>
      </c>
      <c r="D25" s="385"/>
      <c r="E25" s="384" t="s">
        <v>180</v>
      </c>
      <c r="F25" s="385"/>
      <c r="G25" s="384" t="s">
        <v>153</v>
      </c>
      <c r="H25" s="385"/>
    </row>
    <row r="26" spans="1:8" ht="28.5" customHeight="1" x14ac:dyDescent="0.2">
      <c r="A26" s="368"/>
      <c r="B26" s="200" t="s">
        <v>521</v>
      </c>
      <c r="C26" s="370" t="s">
        <v>543</v>
      </c>
      <c r="D26" s="371"/>
      <c r="E26" s="370" t="s">
        <v>544</v>
      </c>
      <c r="F26" s="371"/>
      <c r="G26" s="370" t="s">
        <v>545</v>
      </c>
      <c r="H26" s="371"/>
    </row>
    <row r="27" spans="1:8" ht="28.5" customHeight="1" x14ac:dyDescent="0.2">
      <c r="A27" s="368"/>
      <c r="B27" s="200" t="s">
        <v>522</v>
      </c>
      <c r="C27" s="384" t="s">
        <v>154</v>
      </c>
      <c r="D27" s="385"/>
      <c r="E27" s="384" t="s">
        <v>180</v>
      </c>
      <c r="F27" s="385"/>
      <c r="G27" s="384" t="s">
        <v>153</v>
      </c>
      <c r="H27" s="385"/>
    </row>
    <row r="28" spans="1:8" ht="28.5" customHeight="1" x14ac:dyDescent="0.2">
      <c r="A28" s="368"/>
      <c r="B28" s="35" t="s">
        <v>8</v>
      </c>
      <c r="C28" s="370" t="s">
        <v>159</v>
      </c>
      <c r="D28" s="371" t="s">
        <v>54</v>
      </c>
      <c r="E28" s="370" t="s">
        <v>183</v>
      </c>
      <c r="F28" s="371" t="s">
        <v>54</v>
      </c>
      <c r="G28" s="370" t="s">
        <v>196</v>
      </c>
      <c r="H28" s="371" t="s">
        <v>54</v>
      </c>
    </row>
    <row r="29" spans="1:8" ht="28.5" customHeight="1" x14ac:dyDescent="0.2">
      <c r="A29" s="368"/>
      <c r="B29" s="149" t="s">
        <v>524</v>
      </c>
      <c r="C29" s="370" t="s">
        <v>548</v>
      </c>
      <c r="D29" s="371"/>
      <c r="E29" s="370" t="s">
        <v>263</v>
      </c>
      <c r="F29" s="371"/>
      <c r="G29" s="370" t="s">
        <v>549</v>
      </c>
      <c r="H29" s="371"/>
    </row>
    <row r="30" spans="1:8" ht="28.5" customHeight="1" x14ac:dyDescent="0.2">
      <c r="A30" s="368"/>
      <c r="B30" s="149" t="s">
        <v>525</v>
      </c>
      <c r="C30" s="370" t="s">
        <v>200</v>
      </c>
      <c r="D30" s="371"/>
      <c r="E30" s="370" t="s">
        <v>551</v>
      </c>
      <c r="F30" s="371"/>
      <c r="G30" s="370" t="s">
        <v>550</v>
      </c>
      <c r="H30" s="371"/>
    </row>
    <row r="31" spans="1:8" ht="28.5" customHeight="1" x14ac:dyDescent="0.2">
      <c r="A31" s="368"/>
      <c r="B31" s="45" t="s">
        <v>47</v>
      </c>
      <c r="C31" s="384" t="s">
        <v>56</v>
      </c>
      <c r="D31" s="385" t="s">
        <v>56</v>
      </c>
      <c r="E31" s="384" t="s">
        <v>107</v>
      </c>
      <c r="F31" s="385" t="s">
        <v>56</v>
      </c>
      <c r="G31" s="384" t="s">
        <v>192</v>
      </c>
      <c r="H31" s="385" t="s">
        <v>56</v>
      </c>
    </row>
    <row r="32" spans="1:8" ht="28.5" customHeight="1" x14ac:dyDescent="0.2">
      <c r="A32" s="368"/>
      <c r="B32" s="229" t="s">
        <v>527</v>
      </c>
      <c r="C32" s="370" t="s">
        <v>528</v>
      </c>
      <c r="D32" s="371" t="s">
        <v>413</v>
      </c>
      <c r="E32" s="400" t="s">
        <v>529</v>
      </c>
      <c r="F32" s="371" t="s">
        <v>413</v>
      </c>
      <c r="G32" s="401" t="s">
        <v>530</v>
      </c>
      <c r="H32" s="402" t="s">
        <v>413</v>
      </c>
    </row>
    <row r="33" spans="1:8" ht="28.5" customHeight="1" x14ac:dyDescent="0.2">
      <c r="A33" s="368"/>
      <c r="B33" s="229" t="s">
        <v>588</v>
      </c>
      <c r="C33" s="384" t="s">
        <v>591</v>
      </c>
      <c r="D33" s="385"/>
      <c r="E33" s="384" t="s">
        <v>468</v>
      </c>
      <c r="F33" s="385"/>
      <c r="G33" s="400" t="s">
        <v>592</v>
      </c>
      <c r="H33" s="371"/>
    </row>
    <row r="34" spans="1:8" ht="28.5" customHeight="1" x14ac:dyDescent="0.2">
      <c r="A34" s="368"/>
      <c r="B34" s="46" t="s">
        <v>346</v>
      </c>
      <c r="C34" s="384" t="s">
        <v>386</v>
      </c>
      <c r="D34" s="385" t="s">
        <v>56</v>
      </c>
      <c r="E34" s="384" t="s">
        <v>387</v>
      </c>
      <c r="F34" s="385" t="s">
        <v>56</v>
      </c>
      <c r="G34" s="384" t="s">
        <v>388</v>
      </c>
      <c r="H34" s="385" t="s">
        <v>56</v>
      </c>
    </row>
    <row r="35" spans="1:8" ht="28.5" customHeight="1" x14ac:dyDescent="0.2">
      <c r="A35" s="368"/>
      <c r="B35" s="46" t="s">
        <v>348</v>
      </c>
      <c r="C35" s="384" t="s">
        <v>503</v>
      </c>
      <c r="D35" s="385" t="s">
        <v>116</v>
      </c>
      <c r="E35" s="384" t="s">
        <v>390</v>
      </c>
      <c r="F35" s="385" t="s">
        <v>116</v>
      </c>
      <c r="G35" s="384" t="s">
        <v>389</v>
      </c>
      <c r="H35" s="385" t="s">
        <v>116</v>
      </c>
    </row>
    <row r="36" spans="1:8" ht="28.5" customHeight="1" x14ac:dyDescent="0.2">
      <c r="A36" s="368"/>
      <c r="B36" s="201" t="s">
        <v>424</v>
      </c>
      <c r="C36" s="384" t="s">
        <v>161</v>
      </c>
      <c r="D36" s="385" t="s">
        <v>347</v>
      </c>
      <c r="E36" s="384" t="s">
        <v>184</v>
      </c>
      <c r="F36" s="385" t="s">
        <v>347</v>
      </c>
      <c r="G36" s="384" t="s">
        <v>157</v>
      </c>
      <c r="H36" s="385" t="s">
        <v>347</v>
      </c>
    </row>
    <row r="37" spans="1:8" ht="28.5" customHeight="1" x14ac:dyDescent="0.2">
      <c r="A37" s="368"/>
      <c r="B37" s="202" t="s">
        <v>349</v>
      </c>
      <c r="C37" s="384" t="s">
        <v>415</v>
      </c>
      <c r="D37" s="385" t="s">
        <v>116</v>
      </c>
      <c r="E37" s="384" t="s">
        <v>157</v>
      </c>
      <c r="F37" s="385" t="s">
        <v>116</v>
      </c>
      <c r="G37" s="384" t="s">
        <v>420</v>
      </c>
      <c r="H37" s="385" t="s">
        <v>116</v>
      </c>
    </row>
    <row r="38" spans="1:8" ht="28.5" customHeight="1" x14ac:dyDescent="0.2">
      <c r="A38" s="368"/>
      <c r="B38" s="202" t="s">
        <v>350</v>
      </c>
      <c r="C38" s="384" t="s">
        <v>184</v>
      </c>
      <c r="D38" s="385" t="s">
        <v>347</v>
      </c>
      <c r="E38" s="384" t="s">
        <v>417</v>
      </c>
      <c r="F38" s="385" t="s">
        <v>347</v>
      </c>
      <c r="G38" s="384" t="s">
        <v>181</v>
      </c>
      <c r="H38" s="385" t="s">
        <v>347</v>
      </c>
    </row>
    <row r="39" spans="1:8" ht="28.5" customHeight="1" x14ac:dyDescent="0.2">
      <c r="A39" s="368"/>
      <c r="B39" s="202" t="s">
        <v>504</v>
      </c>
      <c r="C39" s="384" t="s">
        <v>153</v>
      </c>
      <c r="D39" s="385" t="s">
        <v>412</v>
      </c>
      <c r="E39" s="384" t="s">
        <v>179</v>
      </c>
      <c r="F39" s="385" t="s">
        <v>412</v>
      </c>
      <c r="G39" s="384" t="s">
        <v>421</v>
      </c>
      <c r="H39" s="385" t="s">
        <v>412</v>
      </c>
    </row>
    <row r="40" spans="1:8" ht="28.5" customHeight="1" x14ac:dyDescent="0.2">
      <c r="A40" s="368"/>
      <c r="B40" s="342" t="s">
        <v>652</v>
      </c>
      <c r="C40" s="384" t="s">
        <v>593</v>
      </c>
      <c r="D40" s="385"/>
      <c r="E40" s="384" t="s">
        <v>594</v>
      </c>
      <c r="F40" s="385"/>
      <c r="G40" s="384" t="s">
        <v>595</v>
      </c>
      <c r="H40" s="385"/>
    </row>
    <row r="41" spans="1:8" ht="28.5" customHeight="1" x14ac:dyDescent="0.2">
      <c r="A41" s="368"/>
      <c r="B41" s="203" t="s">
        <v>341</v>
      </c>
      <c r="C41" s="384" t="s">
        <v>416</v>
      </c>
      <c r="D41" s="385" t="s">
        <v>413</v>
      </c>
      <c r="E41" s="384" t="s">
        <v>418</v>
      </c>
      <c r="F41" s="385" t="s">
        <v>413</v>
      </c>
      <c r="G41" s="384" t="s">
        <v>422</v>
      </c>
      <c r="H41" s="385" t="s">
        <v>413</v>
      </c>
    </row>
    <row r="42" spans="1:8" ht="28.5" customHeight="1" x14ac:dyDescent="0.2">
      <c r="A42" s="368"/>
      <c r="B42" s="203" t="s">
        <v>351</v>
      </c>
      <c r="C42" s="384" t="s">
        <v>181</v>
      </c>
      <c r="D42" s="385" t="s">
        <v>414</v>
      </c>
      <c r="E42" s="384" t="s">
        <v>419</v>
      </c>
      <c r="F42" s="385" t="s">
        <v>414</v>
      </c>
      <c r="G42" s="384" t="s">
        <v>182</v>
      </c>
      <c r="H42" s="385" t="s">
        <v>414</v>
      </c>
    </row>
    <row r="43" spans="1:8" ht="28.5" customHeight="1" x14ac:dyDescent="0.2">
      <c r="A43" s="368"/>
      <c r="B43" s="35" t="s">
        <v>343</v>
      </c>
      <c r="C43" s="384" t="s">
        <v>468</v>
      </c>
      <c r="D43" s="385" t="s">
        <v>54</v>
      </c>
      <c r="E43" s="384" t="s">
        <v>344</v>
      </c>
      <c r="F43" s="385" t="s">
        <v>54</v>
      </c>
      <c r="G43" s="384" t="s">
        <v>488</v>
      </c>
      <c r="H43" s="385" t="s">
        <v>54</v>
      </c>
    </row>
    <row r="44" spans="1:8" ht="28.5" customHeight="1" x14ac:dyDescent="0.2">
      <c r="A44" s="368"/>
      <c r="B44" s="36" t="s">
        <v>169</v>
      </c>
      <c r="C44" s="370" t="s">
        <v>123</v>
      </c>
      <c r="D44" s="371"/>
      <c r="E44" s="370" t="s">
        <v>123</v>
      </c>
      <c r="F44" s="371"/>
      <c r="G44" s="370" t="s">
        <v>123</v>
      </c>
      <c r="H44" s="371"/>
    </row>
    <row r="45" spans="1:8" ht="28.5" customHeight="1" x14ac:dyDescent="0.2">
      <c r="A45" s="368"/>
      <c r="B45" s="36" t="s">
        <v>269</v>
      </c>
      <c r="C45" s="370" t="s">
        <v>170</v>
      </c>
      <c r="D45" s="371"/>
      <c r="E45" s="370" t="s">
        <v>170</v>
      </c>
      <c r="F45" s="371"/>
      <c r="G45" s="370" t="s">
        <v>170</v>
      </c>
      <c r="H45" s="371"/>
    </row>
    <row r="46" spans="1:8" ht="28.5" customHeight="1" x14ac:dyDescent="0.2">
      <c r="A46" s="368"/>
      <c r="B46" s="36" t="s">
        <v>553</v>
      </c>
      <c r="C46" s="370" t="s">
        <v>552</v>
      </c>
      <c r="D46" s="371"/>
      <c r="E46" s="370" t="s">
        <v>552</v>
      </c>
      <c r="F46" s="371"/>
      <c r="G46" s="370" t="s">
        <v>552</v>
      </c>
      <c r="H46" s="371"/>
    </row>
    <row r="47" spans="1:8" ht="28.5" customHeight="1" x14ac:dyDescent="0.2">
      <c r="A47" s="368"/>
      <c r="B47" s="149" t="s">
        <v>15</v>
      </c>
      <c r="C47" s="147" t="s">
        <v>70</v>
      </c>
      <c r="D47" s="151" t="s">
        <v>268</v>
      </c>
      <c r="E47" s="147" t="s">
        <v>70</v>
      </c>
      <c r="F47" s="151" t="s">
        <v>268</v>
      </c>
      <c r="G47" s="147" t="s">
        <v>70</v>
      </c>
      <c r="H47" s="151" t="s">
        <v>268</v>
      </c>
    </row>
    <row r="48" spans="1:8" ht="28.5" customHeight="1" x14ac:dyDescent="0.2">
      <c r="A48" s="368"/>
      <c r="B48" s="152" t="s">
        <v>197</v>
      </c>
      <c r="C48" s="392" t="s">
        <v>489</v>
      </c>
      <c r="D48" s="393" t="s">
        <v>39</v>
      </c>
      <c r="E48" s="392" t="s">
        <v>489</v>
      </c>
      <c r="F48" s="393" t="s">
        <v>39</v>
      </c>
      <c r="G48" s="392" t="s">
        <v>489</v>
      </c>
      <c r="H48" s="393" t="s">
        <v>39</v>
      </c>
    </row>
    <row r="49" spans="1:8" ht="28.5" customHeight="1" x14ac:dyDescent="0.2">
      <c r="A49" s="368"/>
      <c r="B49" s="222" t="s">
        <v>78</v>
      </c>
      <c r="C49" s="390" t="s">
        <v>490</v>
      </c>
      <c r="D49" s="391" t="s">
        <v>40</v>
      </c>
      <c r="E49" s="388" t="s">
        <v>490</v>
      </c>
      <c r="F49" s="391" t="s">
        <v>40</v>
      </c>
      <c r="G49" s="388" t="s">
        <v>490</v>
      </c>
      <c r="H49" s="391" t="s">
        <v>40</v>
      </c>
    </row>
    <row r="50" spans="1:8" ht="28.5" customHeight="1" x14ac:dyDescent="0.2">
      <c r="A50" s="368"/>
      <c r="B50" s="223" t="s">
        <v>79</v>
      </c>
      <c r="C50" s="390" t="s">
        <v>444</v>
      </c>
      <c r="D50" s="391" t="s">
        <v>41</v>
      </c>
      <c r="E50" s="388" t="s">
        <v>444</v>
      </c>
      <c r="F50" s="391" t="s">
        <v>41</v>
      </c>
      <c r="G50" s="388" t="s">
        <v>444</v>
      </c>
      <c r="H50" s="391" t="s">
        <v>41</v>
      </c>
    </row>
    <row r="51" spans="1:8" ht="28.5" customHeight="1" x14ac:dyDescent="0.2">
      <c r="A51" s="368"/>
      <c r="B51" s="224" t="s">
        <v>80</v>
      </c>
      <c r="C51" s="390" t="s">
        <v>444</v>
      </c>
      <c r="D51" s="391" t="s">
        <v>41</v>
      </c>
      <c r="E51" s="388" t="s">
        <v>444</v>
      </c>
      <c r="F51" s="391" t="s">
        <v>41</v>
      </c>
      <c r="G51" s="388" t="s">
        <v>444</v>
      </c>
      <c r="H51" s="391" t="s">
        <v>41</v>
      </c>
    </row>
    <row r="52" spans="1:8" ht="28.5" customHeight="1" x14ac:dyDescent="0.2">
      <c r="A52" s="368"/>
      <c r="B52" s="149" t="s">
        <v>35</v>
      </c>
      <c r="C52" s="392" t="s">
        <v>136</v>
      </c>
      <c r="D52" s="393" t="s">
        <v>42</v>
      </c>
      <c r="E52" s="392" t="s">
        <v>136</v>
      </c>
      <c r="F52" s="393" t="s">
        <v>42</v>
      </c>
      <c r="G52" s="392" t="s">
        <v>136</v>
      </c>
      <c r="H52" s="393" t="s">
        <v>42</v>
      </c>
    </row>
    <row r="53" spans="1:8" ht="28.5" customHeight="1" x14ac:dyDescent="0.2">
      <c r="A53" s="368"/>
      <c r="B53" s="225" t="s">
        <v>508</v>
      </c>
      <c r="C53" s="384" t="s">
        <v>510</v>
      </c>
      <c r="D53" s="385" t="s">
        <v>20</v>
      </c>
      <c r="E53" s="384" t="s">
        <v>510</v>
      </c>
      <c r="F53" s="385" t="s">
        <v>20</v>
      </c>
      <c r="G53" s="384" t="s">
        <v>510</v>
      </c>
      <c r="H53" s="385" t="s">
        <v>20</v>
      </c>
    </row>
    <row r="54" spans="1:8" ht="28.5" customHeight="1" x14ac:dyDescent="0.2">
      <c r="A54" s="368"/>
      <c r="B54" s="149" t="s">
        <v>509</v>
      </c>
      <c r="C54" s="384" t="s">
        <v>511</v>
      </c>
      <c r="D54" s="385" t="s">
        <v>20</v>
      </c>
      <c r="E54" s="384" t="s">
        <v>511</v>
      </c>
      <c r="F54" s="385" t="s">
        <v>20</v>
      </c>
      <c r="G54" s="384" t="s">
        <v>511</v>
      </c>
      <c r="H54" s="385" t="s">
        <v>20</v>
      </c>
    </row>
    <row r="55" spans="1:8" ht="28.5" customHeight="1" x14ac:dyDescent="0.2">
      <c r="A55" s="368"/>
      <c r="B55" s="149" t="s">
        <v>514</v>
      </c>
      <c r="C55" s="384" t="s">
        <v>512</v>
      </c>
      <c r="D55" s="385" t="s">
        <v>20</v>
      </c>
      <c r="E55" s="384" t="s">
        <v>512</v>
      </c>
      <c r="F55" s="385" t="s">
        <v>20</v>
      </c>
      <c r="G55" s="384" t="s">
        <v>512</v>
      </c>
      <c r="H55" s="385" t="s">
        <v>20</v>
      </c>
    </row>
    <row r="56" spans="1:8" ht="28.5" customHeight="1" x14ac:dyDescent="0.2">
      <c r="A56" s="368"/>
      <c r="B56" s="36" t="s">
        <v>18</v>
      </c>
      <c r="C56" s="384" t="s">
        <v>20</v>
      </c>
      <c r="D56" s="385" t="s">
        <v>20</v>
      </c>
      <c r="E56" s="384" t="s">
        <v>20</v>
      </c>
      <c r="F56" s="385" t="s">
        <v>20</v>
      </c>
      <c r="G56" s="384" t="s">
        <v>20</v>
      </c>
      <c r="H56" s="385" t="s">
        <v>20</v>
      </c>
    </row>
    <row r="57" spans="1:8" ht="28.5" customHeight="1" x14ac:dyDescent="0.2">
      <c r="A57" s="368"/>
      <c r="B57" s="39" t="s">
        <v>198</v>
      </c>
      <c r="C57" s="47" t="s">
        <v>21</v>
      </c>
      <c r="D57" s="48" t="s">
        <v>174</v>
      </c>
      <c r="E57" s="49" t="s">
        <v>21</v>
      </c>
      <c r="F57" s="48" t="s">
        <v>174</v>
      </c>
      <c r="G57" s="49" t="s">
        <v>21</v>
      </c>
      <c r="H57" s="48" t="s">
        <v>174</v>
      </c>
    </row>
    <row r="58" spans="1:8" ht="28.5" customHeight="1" x14ac:dyDescent="0.2">
      <c r="A58" s="368"/>
      <c r="B58" s="226" t="s">
        <v>199</v>
      </c>
      <c r="C58" s="44" t="s">
        <v>175</v>
      </c>
      <c r="D58" s="40" t="s">
        <v>21</v>
      </c>
      <c r="E58" s="44" t="s">
        <v>175</v>
      </c>
      <c r="F58" s="40" t="s">
        <v>21</v>
      </c>
      <c r="G58" s="44" t="s">
        <v>175</v>
      </c>
      <c r="H58" s="40" t="s">
        <v>21</v>
      </c>
    </row>
    <row r="59" spans="1:8" ht="28.5" customHeight="1" x14ac:dyDescent="0.2">
      <c r="A59" s="368"/>
      <c r="B59" s="343" t="s">
        <v>651</v>
      </c>
      <c r="C59" s="384" t="s">
        <v>20</v>
      </c>
      <c r="D59" s="385" t="s">
        <v>20</v>
      </c>
      <c r="E59" s="384" t="s">
        <v>20</v>
      </c>
      <c r="F59" s="385" t="s">
        <v>20</v>
      </c>
      <c r="G59" s="384" t="s">
        <v>20</v>
      </c>
      <c r="H59" s="385" t="s">
        <v>20</v>
      </c>
    </row>
    <row r="60" spans="1:8" ht="28.5" customHeight="1" thickBot="1" x14ac:dyDescent="0.25">
      <c r="A60" s="369"/>
      <c r="B60" s="150" t="s">
        <v>19</v>
      </c>
      <c r="C60" s="394" t="s">
        <v>176</v>
      </c>
      <c r="D60" s="395" t="s">
        <v>43</v>
      </c>
      <c r="E60" s="394" t="s">
        <v>176</v>
      </c>
      <c r="F60" s="395" t="s">
        <v>43</v>
      </c>
      <c r="G60" s="394" t="s">
        <v>176</v>
      </c>
      <c r="H60" s="395" t="s">
        <v>43</v>
      </c>
    </row>
    <row r="61" spans="1:8" ht="14.25" customHeight="1" x14ac:dyDescent="0.2">
      <c r="A61" s="41"/>
      <c r="B61" s="28"/>
      <c r="C61" s="42"/>
      <c r="D61" s="42"/>
    </row>
    <row r="62" spans="1:8" ht="27" customHeight="1" x14ac:dyDescent="0.2">
      <c r="A62" s="41"/>
      <c r="B62" s="28" t="s">
        <v>531</v>
      </c>
      <c r="C62" s="42"/>
      <c r="D62" s="42"/>
    </row>
    <row r="63" spans="1:8" ht="27" customHeight="1" x14ac:dyDescent="0.2">
      <c r="A63" s="11"/>
      <c r="B63" s="28" t="s">
        <v>513</v>
      </c>
      <c r="C63" s="42"/>
      <c r="D63" s="42"/>
    </row>
    <row r="64" spans="1:8" ht="32.25" customHeight="1" x14ac:dyDescent="0.2">
      <c r="B64" s="5" t="s">
        <v>38</v>
      </c>
      <c r="E64" s="26"/>
      <c r="F64" s="375" t="s">
        <v>14</v>
      </c>
      <c r="G64" s="375"/>
      <c r="H64" s="375"/>
    </row>
  </sheetData>
  <mergeCells count="157">
    <mergeCell ref="F64:H64"/>
    <mergeCell ref="C56:D56"/>
    <mergeCell ref="E56:F56"/>
    <mergeCell ref="G56:H56"/>
    <mergeCell ref="C60:D60"/>
    <mergeCell ref="E60:F60"/>
    <mergeCell ref="G60:H60"/>
    <mergeCell ref="C54:D54"/>
    <mergeCell ref="E54:F54"/>
    <mergeCell ref="G54:H54"/>
    <mergeCell ref="C55:D55"/>
    <mergeCell ref="E55:F55"/>
    <mergeCell ref="G55:H55"/>
    <mergeCell ref="C59:D59"/>
    <mergeCell ref="E59:F59"/>
    <mergeCell ref="G59:H59"/>
    <mergeCell ref="G53:H53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52:D52"/>
    <mergeCell ref="E52:F52"/>
    <mergeCell ref="G52:H52"/>
    <mergeCell ref="C53:D53"/>
    <mergeCell ref="E53:F53"/>
    <mergeCell ref="C45:D45"/>
    <mergeCell ref="E45:F45"/>
    <mergeCell ref="G45:H45"/>
    <mergeCell ref="C46:D46"/>
    <mergeCell ref="E46:F46"/>
    <mergeCell ref="G46:H46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31:D31"/>
    <mergeCell ref="E31:F31"/>
    <mergeCell ref="G31:H31"/>
    <mergeCell ref="C32:D32"/>
    <mergeCell ref="E32:F32"/>
    <mergeCell ref="G32:H32"/>
    <mergeCell ref="C33:D33"/>
    <mergeCell ref="E33:F33"/>
    <mergeCell ref="G33:H33"/>
    <mergeCell ref="C29:D29"/>
    <mergeCell ref="E29:F29"/>
    <mergeCell ref="G29:H29"/>
    <mergeCell ref="C30:D30"/>
    <mergeCell ref="E30:F30"/>
    <mergeCell ref="G30:H30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2:D22"/>
    <mergeCell ref="E22:F22"/>
    <mergeCell ref="G22:H22"/>
    <mergeCell ref="C23:D23"/>
    <mergeCell ref="E23:F23"/>
    <mergeCell ref="G23:H23"/>
    <mergeCell ref="E24:F24"/>
    <mergeCell ref="C24:D24"/>
    <mergeCell ref="G24:H24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A5:B5"/>
    <mergeCell ref="A6:B6"/>
    <mergeCell ref="A7:B7"/>
    <mergeCell ref="A8:B8"/>
    <mergeCell ref="A9:B9"/>
    <mergeCell ref="A10:A60"/>
    <mergeCell ref="A2:F2"/>
    <mergeCell ref="G2:H2"/>
    <mergeCell ref="A3:B4"/>
    <mergeCell ref="C3:D3"/>
    <mergeCell ref="E3:F3"/>
    <mergeCell ref="G3:H3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48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B9A7-A392-4E75-ADEA-23669DED7DAF}">
  <sheetPr>
    <tabColor rgb="FF00B0F0"/>
    <pageSetUpPr fitToPage="1"/>
  </sheetPr>
  <dimension ref="A1:H62"/>
  <sheetViews>
    <sheetView tabSelected="1" topLeftCell="A42" workbookViewId="0">
      <selection activeCell="C37" sqref="C37:D37"/>
    </sheetView>
  </sheetViews>
  <sheetFormatPr defaultColWidth="9" defaultRowHeight="18" x14ac:dyDescent="0.2"/>
  <cols>
    <col min="1" max="1" width="5.109375" style="5" customWidth="1"/>
    <col min="2" max="2" width="49.44140625" style="5" customWidth="1"/>
    <col min="3" max="8" width="21.77734375" style="5" customWidth="1"/>
    <col min="9" max="16384" width="9" style="5"/>
  </cols>
  <sheetData>
    <row r="1" spans="1:8" ht="18.75" customHeight="1" x14ac:dyDescent="0.2">
      <c r="A1" s="26"/>
      <c r="C1" s="26"/>
    </row>
    <row r="2" spans="1:8" ht="45" customHeight="1" thickBot="1" x14ac:dyDescent="0.25">
      <c r="A2" s="376" t="s">
        <v>650</v>
      </c>
      <c r="B2" s="376"/>
      <c r="C2" s="376"/>
      <c r="D2" s="376"/>
      <c r="E2" s="376"/>
      <c r="F2" s="376"/>
      <c r="G2" s="377" t="s">
        <v>654</v>
      </c>
      <c r="H2" s="377"/>
    </row>
    <row r="3" spans="1:8" ht="28.5" customHeight="1" x14ac:dyDescent="0.2">
      <c r="A3" s="396" t="s">
        <v>649</v>
      </c>
      <c r="B3" s="397"/>
      <c r="C3" s="382" t="s">
        <v>177</v>
      </c>
      <c r="D3" s="383"/>
      <c r="E3" s="382" t="s">
        <v>178</v>
      </c>
      <c r="F3" s="383"/>
      <c r="G3" s="382" t="s">
        <v>185</v>
      </c>
      <c r="H3" s="383"/>
    </row>
    <row r="4" spans="1:8" ht="28.5" customHeight="1" x14ac:dyDescent="0.2">
      <c r="A4" s="398"/>
      <c r="B4" s="399"/>
      <c r="C4" s="29" t="s">
        <v>3</v>
      </c>
      <c r="D4" s="30" t="s">
        <v>4</v>
      </c>
      <c r="E4" s="29" t="s">
        <v>3</v>
      </c>
      <c r="F4" s="30" t="s">
        <v>4</v>
      </c>
      <c r="G4" s="29" t="s">
        <v>3</v>
      </c>
      <c r="H4" s="30" t="s">
        <v>4</v>
      </c>
    </row>
    <row r="5" spans="1:8" ht="28.5" customHeight="1" x14ac:dyDescent="0.2">
      <c r="A5" s="388" t="s">
        <v>73</v>
      </c>
      <c r="B5" s="389"/>
      <c r="C5" s="31" t="s">
        <v>568</v>
      </c>
      <c r="D5" s="32" t="s">
        <v>564</v>
      </c>
      <c r="E5" s="31" t="s">
        <v>571</v>
      </c>
      <c r="F5" s="32" t="s">
        <v>575</v>
      </c>
      <c r="G5" s="31" t="s">
        <v>581</v>
      </c>
      <c r="H5" s="32" t="s">
        <v>175</v>
      </c>
    </row>
    <row r="6" spans="1:8" ht="28.5" customHeight="1" x14ac:dyDescent="0.2">
      <c r="A6" s="363" t="s">
        <v>31</v>
      </c>
      <c r="B6" s="364"/>
      <c r="C6" s="31" t="s">
        <v>493</v>
      </c>
      <c r="D6" s="32" t="s">
        <v>565</v>
      </c>
      <c r="E6" s="31" t="s">
        <v>572</v>
      </c>
      <c r="F6" s="32" t="s">
        <v>576</v>
      </c>
      <c r="G6" s="31" t="s">
        <v>497</v>
      </c>
      <c r="H6" s="32" t="s">
        <v>584</v>
      </c>
    </row>
    <row r="7" spans="1:8" ht="28.5" customHeight="1" x14ac:dyDescent="0.2">
      <c r="A7" s="363" t="s">
        <v>32</v>
      </c>
      <c r="B7" s="364"/>
      <c r="C7" s="31" t="s">
        <v>569</v>
      </c>
      <c r="D7" s="32" t="s">
        <v>221</v>
      </c>
      <c r="E7" s="31" t="s">
        <v>573</v>
      </c>
      <c r="F7" s="32" t="s">
        <v>577</v>
      </c>
      <c r="G7" s="31" t="s">
        <v>582</v>
      </c>
      <c r="H7" s="32" t="s">
        <v>585</v>
      </c>
    </row>
    <row r="8" spans="1:8" ht="28.5" customHeight="1" x14ac:dyDescent="0.2">
      <c r="A8" s="363" t="s">
        <v>33</v>
      </c>
      <c r="B8" s="364"/>
      <c r="C8" s="31" t="s">
        <v>570</v>
      </c>
      <c r="D8" s="32" t="s">
        <v>566</v>
      </c>
      <c r="E8" s="31" t="s">
        <v>574</v>
      </c>
      <c r="F8" s="32" t="s">
        <v>578</v>
      </c>
      <c r="G8" s="31" t="s">
        <v>583</v>
      </c>
      <c r="H8" s="32" t="s">
        <v>586</v>
      </c>
    </row>
    <row r="9" spans="1:8" ht="28.5" customHeight="1" x14ac:dyDescent="0.2">
      <c r="A9" s="365" t="s">
        <v>34</v>
      </c>
      <c r="B9" s="366"/>
      <c r="C9" s="33" t="s">
        <v>318</v>
      </c>
      <c r="D9" s="34" t="s">
        <v>567</v>
      </c>
      <c r="E9" s="33" t="s">
        <v>326</v>
      </c>
      <c r="F9" s="34" t="s">
        <v>579</v>
      </c>
      <c r="G9" s="33" t="s">
        <v>333</v>
      </c>
      <c r="H9" s="34" t="s">
        <v>587</v>
      </c>
    </row>
    <row r="10" spans="1:8" ht="28.5" customHeight="1" x14ac:dyDescent="0.2">
      <c r="A10" s="367" t="s">
        <v>87</v>
      </c>
      <c r="B10" s="36" t="s">
        <v>36</v>
      </c>
      <c r="C10" s="386" t="s">
        <v>37</v>
      </c>
      <c r="D10" s="387"/>
      <c r="E10" s="386" t="s">
        <v>97</v>
      </c>
      <c r="F10" s="387"/>
      <c r="G10" s="386" t="s">
        <v>186</v>
      </c>
      <c r="H10" s="387"/>
    </row>
    <row r="11" spans="1:8" ht="28.5" customHeight="1" x14ac:dyDescent="0.2">
      <c r="A11" s="368"/>
      <c r="B11" s="37" t="s">
        <v>44</v>
      </c>
      <c r="C11" s="370" t="s">
        <v>99</v>
      </c>
      <c r="D11" s="371"/>
      <c r="E11" s="370" t="s">
        <v>200</v>
      </c>
      <c r="F11" s="371"/>
      <c r="G11" s="370" t="s">
        <v>201</v>
      </c>
      <c r="H11" s="371"/>
    </row>
    <row r="12" spans="1:8" ht="28.5" customHeight="1" x14ac:dyDescent="0.2">
      <c r="A12" s="368"/>
      <c r="B12" s="37" t="s">
        <v>46</v>
      </c>
      <c r="C12" s="370" t="s">
        <v>99</v>
      </c>
      <c r="D12" s="371"/>
      <c r="E12" s="370" t="s">
        <v>200</v>
      </c>
      <c r="F12" s="371"/>
      <c r="G12" s="370" t="s">
        <v>201</v>
      </c>
      <c r="H12" s="371"/>
    </row>
    <row r="13" spans="1:8" ht="28.5" customHeight="1" x14ac:dyDescent="0.2">
      <c r="A13" s="368"/>
      <c r="B13" s="37" t="s">
        <v>51</v>
      </c>
      <c r="C13" s="370" t="s">
        <v>53</v>
      </c>
      <c r="D13" s="371"/>
      <c r="E13" s="370" t="s">
        <v>117</v>
      </c>
      <c r="F13" s="371"/>
      <c r="G13" s="370" t="s">
        <v>188</v>
      </c>
      <c r="H13" s="371"/>
    </row>
    <row r="14" spans="1:8" ht="28.5" customHeight="1" x14ac:dyDescent="0.2">
      <c r="A14" s="368"/>
      <c r="B14" s="35" t="s">
        <v>0</v>
      </c>
      <c r="C14" s="370" t="s">
        <v>12</v>
      </c>
      <c r="D14" s="371"/>
      <c r="E14" s="370" t="s">
        <v>85</v>
      </c>
      <c r="F14" s="371"/>
      <c r="G14" s="370" t="s">
        <v>72</v>
      </c>
      <c r="H14" s="371"/>
    </row>
    <row r="15" spans="1:8" ht="28.5" customHeight="1" x14ac:dyDescent="0.2">
      <c r="A15" s="368"/>
      <c r="B15" s="35" t="s">
        <v>149</v>
      </c>
      <c r="C15" s="370" t="s">
        <v>507</v>
      </c>
      <c r="D15" s="371"/>
      <c r="E15" s="370" t="s">
        <v>58</v>
      </c>
      <c r="F15" s="371"/>
      <c r="G15" s="370" t="s">
        <v>107</v>
      </c>
      <c r="H15" s="371"/>
    </row>
    <row r="16" spans="1:8" ht="28.5" customHeight="1" x14ac:dyDescent="0.2">
      <c r="A16" s="368"/>
      <c r="B16" s="36" t="s">
        <v>648</v>
      </c>
      <c r="C16" s="370" t="s">
        <v>57</v>
      </c>
      <c r="D16" s="371"/>
      <c r="E16" s="370" t="s">
        <v>108</v>
      </c>
      <c r="F16" s="371"/>
      <c r="G16" s="370" t="s">
        <v>190</v>
      </c>
      <c r="H16" s="371"/>
    </row>
    <row r="17" spans="1:8" ht="28.5" customHeight="1" x14ac:dyDescent="0.2">
      <c r="A17" s="368"/>
      <c r="B17" s="36" t="s">
        <v>5</v>
      </c>
      <c r="C17" s="370" t="s">
        <v>59</v>
      </c>
      <c r="D17" s="371"/>
      <c r="E17" s="370" t="s">
        <v>110</v>
      </c>
      <c r="F17" s="371"/>
      <c r="G17" s="370" t="s">
        <v>191</v>
      </c>
      <c r="H17" s="371"/>
    </row>
    <row r="18" spans="1:8" ht="28.5" customHeight="1" x14ac:dyDescent="0.2">
      <c r="A18" s="368"/>
      <c r="B18" s="165" t="s">
        <v>151</v>
      </c>
      <c r="C18" s="370" t="s">
        <v>56</v>
      </c>
      <c r="D18" s="371"/>
      <c r="E18" s="370" t="s">
        <v>107</v>
      </c>
      <c r="F18" s="371"/>
      <c r="G18" s="370" t="s">
        <v>192</v>
      </c>
      <c r="H18" s="371"/>
    </row>
    <row r="19" spans="1:8" ht="28.5" customHeight="1" x14ac:dyDescent="0.2">
      <c r="A19" s="368"/>
      <c r="B19" s="164" t="s">
        <v>336</v>
      </c>
      <c r="C19" s="370" t="s">
        <v>107</v>
      </c>
      <c r="D19" s="371"/>
      <c r="E19" s="370" t="s">
        <v>189</v>
      </c>
      <c r="F19" s="371"/>
      <c r="G19" s="370" t="s">
        <v>345</v>
      </c>
      <c r="H19" s="371"/>
    </row>
    <row r="20" spans="1:8" ht="28.5" customHeight="1" x14ac:dyDescent="0.2">
      <c r="A20" s="368"/>
      <c r="B20" s="164" t="s">
        <v>335</v>
      </c>
      <c r="C20" s="370" t="s">
        <v>534</v>
      </c>
      <c r="D20" s="371"/>
      <c r="E20" s="370" t="s">
        <v>109</v>
      </c>
      <c r="F20" s="371"/>
      <c r="G20" s="370" t="s">
        <v>189</v>
      </c>
      <c r="H20" s="371"/>
    </row>
    <row r="21" spans="1:8" ht="28.5" customHeight="1" x14ac:dyDescent="0.2">
      <c r="A21" s="368"/>
      <c r="B21" s="38" t="s">
        <v>163</v>
      </c>
      <c r="C21" s="372" t="s">
        <v>68</v>
      </c>
      <c r="D21" s="373"/>
      <c r="E21" s="374" t="s">
        <v>106</v>
      </c>
      <c r="F21" s="373"/>
      <c r="G21" s="374" t="s">
        <v>194</v>
      </c>
      <c r="H21" s="373"/>
    </row>
    <row r="22" spans="1:8" ht="28.5" customHeight="1" x14ac:dyDescent="0.2">
      <c r="A22" s="368"/>
      <c r="B22" s="38" t="s">
        <v>164</v>
      </c>
      <c r="C22" s="370" t="s">
        <v>154</v>
      </c>
      <c r="D22" s="371"/>
      <c r="E22" s="370" t="s">
        <v>180</v>
      </c>
      <c r="F22" s="371"/>
      <c r="G22" s="370" t="s">
        <v>153</v>
      </c>
      <c r="H22" s="371"/>
    </row>
    <row r="23" spans="1:8" ht="28.5" customHeight="1" x14ac:dyDescent="0.2">
      <c r="A23" s="368"/>
      <c r="B23" s="35" t="s">
        <v>535</v>
      </c>
      <c r="C23" s="384" t="s">
        <v>158</v>
      </c>
      <c r="D23" s="385"/>
      <c r="E23" s="400" t="s">
        <v>182</v>
      </c>
      <c r="F23" s="371"/>
      <c r="G23" s="384" t="s">
        <v>537</v>
      </c>
      <c r="H23" s="385"/>
    </row>
    <row r="24" spans="1:8" ht="28.5" customHeight="1" x14ac:dyDescent="0.2">
      <c r="A24" s="368"/>
      <c r="B24" s="341" t="s">
        <v>588</v>
      </c>
      <c r="C24" s="384" t="s">
        <v>591</v>
      </c>
      <c r="D24" s="385"/>
      <c r="E24" s="384" t="s">
        <v>468</v>
      </c>
      <c r="F24" s="385"/>
      <c r="G24" s="384" t="s">
        <v>592</v>
      </c>
      <c r="H24" s="385"/>
    </row>
    <row r="25" spans="1:8" ht="28.5" customHeight="1" x14ac:dyDescent="0.2">
      <c r="A25" s="368"/>
      <c r="B25" s="340" t="s">
        <v>337</v>
      </c>
      <c r="C25" s="384" t="s">
        <v>154</v>
      </c>
      <c r="D25" s="385"/>
      <c r="E25" s="384" t="s">
        <v>180</v>
      </c>
      <c r="F25" s="385"/>
      <c r="G25" s="384" t="s">
        <v>153</v>
      </c>
      <c r="H25" s="385"/>
    </row>
    <row r="26" spans="1:8" ht="28.5" customHeight="1" x14ac:dyDescent="0.2">
      <c r="A26" s="368"/>
      <c r="B26" s="200" t="s">
        <v>521</v>
      </c>
      <c r="C26" s="370" t="s">
        <v>543</v>
      </c>
      <c r="D26" s="371"/>
      <c r="E26" s="370" t="s">
        <v>544</v>
      </c>
      <c r="F26" s="371"/>
      <c r="G26" s="370" t="s">
        <v>545</v>
      </c>
      <c r="H26" s="371"/>
    </row>
    <row r="27" spans="1:8" ht="28.5" customHeight="1" x14ac:dyDescent="0.2">
      <c r="A27" s="368"/>
      <c r="B27" s="200" t="s">
        <v>522</v>
      </c>
      <c r="C27" s="384" t="s">
        <v>154</v>
      </c>
      <c r="D27" s="385"/>
      <c r="E27" s="384" t="s">
        <v>180</v>
      </c>
      <c r="F27" s="385"/>
      <c r="G27" s="384" t="s">
        <v>153</v>
      </c>
      <c r="H27" s="385"/>
    </row>
    <row r="28" spans="1:8" ht="28.5" customHeight="1" x14ac:dyDescent="0.2">
      <c r="A28" s="368"/>
      <c r="B28" s="35" t="s">
        <v>8</v>
      </c>
      <c r="C28" s="370" t="s">
        <v>159</v>
      </c>
      <c r="D28" s="371" t="s">
        <v>54</v>
      </c>
      <c r="E28" s="370" t="s">
        <v>183</v>
      </c>
      <c r="F28" s="371" t="s">
        <v>54</v>
      </c>
      <c r="G28" s="370" t="s">
        <v>196</v>
      </c>
      <c r="H28" s="371" t="s">
        <v>54</v>
      </c>
    </row>
    <row r="29" spans="1:8" ht="28.5" customHeight="1" x14ac:dyDescent="0.2">
      <c r="A29" s="368"/>
      <c r="B29" s="149" t="s">
        <v>524</v>
      </c>
      <c r="C29" s="370" t="s">
        <v>548</v>
      </c>
      <c r="D29" s="371"/>
      <c r="E29" s="370" t="s">
        <v>263</v>
      </c>
      <c r="F29" s="371"/>
      <c r="G29" s="370" t="s">
        <v>549</v>
      </c>
      <c r="H29" s="371"/>
    </row>
    <row r="30" spans="1:8" ht="28.5" customHeight="1" x14ac:dyDescent="0.2">
      <c r="A30" s="368"/>
      <c r="B30" s="149" t="s">
        <v>525</v>
      </c>
      <c r="C30" s="370" t="s">
        <v>200</v>
      </c>
      <c r="D30" s="371"/>
      <c r="E30" s="370" t="s">
        <v>551</v>
      </c>
      <c r="F30" s="371"/>
      <c r="G30" s="370" t="s">
        <v>550</v>
      </c>
      <c r="H30" s="371"/>
    </row>
    <row r="31" spans="1:8" ht="28.5" customHeight="1" x14ac:dyDescent="0.2">
      <c r="A31" s="368"/>
      <c r="B31" s="45" t="s">
        <v>47</v>
      </c>
      <c r="C31" s="384" t="s">
        <v>56</v>
      </c>
      <c r="D31" s="385" t="s">
        <v>56</v>
      </c>
      <c r="E31" s="384" t="s">
        <v>107</v>
      </c>
      <c r="F31" s="385" t="s">
        <v>56</v>
      </c>
      <c r="G31" s="384" t="s">
        <v>192</v>
      </c>
      <c r="H31" s="385" t="s">
        <v>56</v>
      </c>
    </row>
    <row r="32" spans="1:8" ht="28.5" customHeight="1" x14ac:dyDescent="0.2">
      <c r="A32" s="368"/>
      <c r="B32" s="229" t="s">
        <v>527</v>
      </c>
      <c r="C32" s="370" t="s">
        <v>528</v>
      </c>
      <c r="D32" s="371" t="s">
        <v>413</v>
      </c>
      <c r="E32" s="400" t="s">
        <v>529</v>
      </c>
      <c r="F32" s="371" t="s">
        <v>413</v>
      </c>
      <c r="G32" s="401" t="s">
        <v>530</v>
      </c>
      <c r="H32" s="402" t="s">
        <v>413</v>
      </c>
    </row>
    <row r="33" spans="1:8" ht="28.5" customHeight="1" x14ac:dyDescent="0.2">
      <c r="A33" s="368"/>
      <c r="B33" s="46" t="s">
        <v>346</v>
      </c>
      <c r="C33" s="384" t="s">
        <v>386</v>
      </c>
      <c r="D33" s="385" t="s">
        <v>56</v>
      </c>
      <c r="E33" s="384" t="s">
        <v>387</v>
      </c>
      <c r="F33" s="385" t="s">
        <v>56</v>
      </c>
      <c r="G33" s="384" t="s">
        <v>388</v>
      </c>
      <c r="H33" s="385" t="s">
        <v>56</v>
      </c>
    </row>
    <row r="34" spans="1:8" ht="28.5" customHeight="1" x14ac:dyDescent="0.2">
      <c r="A34" s="368"/>
      <c r="B34" s="46" t="s">
        <v>348</v>
      </c>
      <c r="C34" s="384" t="s">
        <v>503</v>
      </c>
      <c r="D34" s="385" t="s">
        <v>116</v>
      </c>
      <c r="E34" s="384" t="s">
        <v>390</v>
      </c>
      <c r="F34" s="385" t="s">
        <v>116</v>
      </c>
      <c r="G34" s="384" t="s">
        <v>389</v>
      </c>
      <c r="H34" s="385" t="s">
        <v>116</v>
      </c>
    </row>
    <row r="35" spans="1:8" ht="28.5" customHeight="1" x14ac:dyDescent="0.2">
      <c r="A35" s="368"/>
      <c r="B35" s="201" t="s">
        <v>424</v>
      </c>
      <c r="C35" s="384" t="s">
        <v>161</v>
      </c>
      <c r="D35" s="385" t="s">
        <v>347</v>
      </c>
      <c r="E35" s="384" t="s">
        <v>184</v>
      </c>
      <c r="F35" s="385" t="s">
        <v>347</v>
      </c>
      <c r="G35" s="384" t="s">
        <v>157</v>
      </c>
      <c r="H35" s="385" t="s">
        <v>347</v>
      </c>
    </row>
    <row r="36" spans="1:8" ht="28.5" customHeight="1" x14ac:dyDescent="0.2">
      <c r="A36" s="368"/>
      <c r="B36" s="202" t="s">
        <v>349</v>
      </c>
      <c r="C36" s="384" t="s">
        <v>415</v>
      </c>
      <c r="D36" s="385" t="s">
        <v>116</v>
      </c>
      <c r="E36" s="384" t="s">
        <v>157</v>
      </c>
      <c r="F36" s="385" t="s">
        <v>116</v>
      </c>
      <c r="G36" s="384" t="s">
        <v>420</v>
      </c>
      <c r="H36" s="385" t="s">
        <v>116</v>
      </c>
    </row>
    <row r="37" spans="1:8" ht="28.5" customHeight="1" x14ac:dyDescent="0.2">
      <c r="A37" s="368"/>
      <c r="B37" s="202" t="s">
        <v>350</v>
      </c>
      <c r="C37" s="384" t="s">
        <v>184</v>
      </c>
      <c r="D37" s="385" t="s">
        <v>347</v>
      </c>
      <c r="E37" s="384" t="s">
        <v>417</v>
      </c>
      <c r="F37" s="385" t="s">
        <v>347</v>
      </c>
      <c r="G37" s="384" t="s">
        <v>181</v>
      </c>
      <c r="H37" s="385" t="s">
        <v>347</v>
      </c>
    </row>
    <row r="38" spans="1:8" ht="28.5" customHeight="1" x14ac:dyDescent="0.2">
      <c r="A38" s="368"/>
      <c r="B38" s="202" t="s">
        <v>504</v>
      </c>
      <c r="C38" s="384" t="s">
        <v>153</v>
      </c>
      <c r="D38" s="385" t="s">
        <v>412</v>
      </c>
      <c r="E38" s="384" t="s">
        <v>179</v>
      </c>
      <c r="F38" s="385" t="s">
        <v>412</v>
      </c>
      <c r="G38" s="384" t="s">
        <v>421</v>
      </c>
      <c r="H38" s="385" t="s">
        <v>412</v>
      </c>
    </row>
    <row r="39" spans="1:8" ht="28.5" customHeight="1" x14ac:dyDescent="0.2">
      <c r="A39" s="368"/>
      <c r="B39" s="342" t="s">
        <v>652</v>
      </c>
      <c r="C39" s="384" t="s">
        <v>593</v>
      </c>
      <c r="D39" s="385"/>
      <c r="E39" s="384" t="s">
        <v>594</v>
      </c>
      <c r="F39" s="385"/>
      <c r="G39" s="384" t="s">
        <v>595</v>
      </c>
      <c r="H39" s="385"/>
    </row>
    <row r="40" spans="1:8" ht="28.5" customHeight="1" x14ac:dyDescent="0.2">
      <c r="A40" s="368"/>
      <c r="B40" s="203" t="s">
        <v>341</v>
      </c>
      <c r="C40" s="384" t="s">
        <v>416</v>
      </c>
      <c r="D40" s="385" t="s">
        <v>413</v>
      </c>
      <c r="E40" s="384" t="s">
        <v>418</v>
      </c>
      <c r="F40" s="385" t="s">
        <v>413</v>
      </c>
      <c r="G40" s="384" t="s">
        <v>422</v>
      </c>
      <c r="H40" s="385" t="s">
        <v>413</v>
      </c>
    </row>
    <row r="41" spans="1:8" ht="28.5" customHeight="1" x14ac:dyDescent="0.2">
      <c r="A41" s="368"/>
      <c r="B41" s="203" t="s">
        <v>351</v>
      </c>
      <c r="C41" s="384" t="s">
        <v>181</v>
      </c>
      <c r="D41" s="385" t="s">
        <v>414</v>
      </c>
      <c r="E41" s="384" t="s">
        <v>419</v>
      </c>
      <c r="F41" s="385" t="s">
        <v>414</v>
      </c>
      <c r="G41" s="384" t="s">
        <v>182</v>
      </c>
      <c r="H41" s="385" t="s">
        <v>414</v>
      </c>
    </row>
    <row r="42" spans="1:8" ht="28.5" customHeight="1" x14ac:dyDescent="0.2">
      <c r="A42" s="368"/>
      <c r="B42" s="35" t="s">
        <v>343</v>
      </c>
      <c r="C42" s="384" t="s">
        <v>468</v>
      </c>
      <c r="D42" s="385" t="s">
        <v>54</v>
      </c>
      <c r="E42" s="384" t="s">
        <v>344</v>
      </c>
      <c r="F42" s="385" t="s">
        <v>54</v>
      </c>
      <c r="G42" s="384" t="s">
        <v>488</v>
      </c>
      <c r="H42" s="385" t="s">
        <v>54</v>
      </c>
    </row>
    <row r="43" spans="1:8" ht="28.5" customHeight="1" x14ac:dyDescent="0.2">
      <c r="A43" s="368"/>
      <c r="B43" s="36" t="s">
        <v>169</v>
      </c>
      <c r="C43" s="370" t="s">
        <v>123</v>
      </c>
      <c r="D43" s="371"/>
      <c r="E43" s="370" t="s">
        <v>123</v>
      </c>
      <c r="F43" s="371"/>
      <c r="G43" s="370" t="s">
        <v>123</v>
      </c>
      <c r="H43" s="371"/>
    </row>
    <row r="44" spans="1:8" ht="28.5" customHeight="1" x14ac:dyDescent="0.2">
      <c r="A44" s="368"/>
      <c r="B44" s="36" t="s">
        <v>269</v>
      </c>
      <c r="C44" s="370" t="s">
        <v>170</v>
      </c>
      <c r="D44" s="371"/>
      <c r="E44" s="370" t="s">
        <v>170</v>
      </c>
      <c r="F44" s="371"/>
      <c r="G44" s="370" t="s">
        <v>170</v>
      </c>
      <c r="H44" s="371"/>
    </row>
    <row r="45" spans="1:8" ht="28.5" customHeight="1" x14ac:dyDescent="0.2">
      <c r="A45" s="368"/>
      <c r="B45" s="36" t="s">
        <v>553</v>
      </c>
      <c r="C45" s="370" t="s">
        <v>552</v>
      </c>
      <c r="D45" s="371"/>
      <c r="E45" s="370" t="s">
        <v>552</v>
      </c>
      <c r="F45" s="371"/>
      <c r="G45" s="370" t="s">
        <v>552</v>
      </c>
      <c r="H45" s="371"/>
    </row>
    <row r="46" spans="1:8" ht="28.5" customHeight="1" x14ac:dyDescent="0.2">
      <c r="A46" s="368"/>
      <c r="B46" s="149" t="s">
        <v>15</v>
      </c>
      <c r="C46" s="147" t="s">
        <v>70</v>
      </c>
      <c r="D46" s="151" t="s">
        <v>268</v>
      </c>
      <c r="E46" s="147" t="s">
        <v>70</v>
      </c>
      <c r="F46" s="151" t="s">
        <v>268</v>
      </c>
      <c r="G46" s="147" t="s">
        <v>70</v>
      </c>
      <c r="H46" s="151" t="s">
        <v>268</v>
      </c>
    </row>
    <row r="47" spans="1:8" ht="28.5" customHeight="1" x14ac:dyDescent="0.2">
      <c r="A47" s="368"/>
      <c r="B47" s="152" t="s">
        <v>197</v>
      </c>
      <c r="C47" s="392" t="s">
        <v>489</v>
      </c>
      <c r="D47" s="393" t="s">
        <v>39</v>
      </c>
      <c r="E47" s="392" t="s">
        <v>489</v>
      </c>
      <c r="F47" s="393" t="s">
        <v>39</v>
      </c>
      <c r="G47" s="392" t="s">
        <v>489</v>
      </c>
      <c r="H47" s="393" t="s">
        <v>39</v>
      </c>
    </row>
    <row r="48" spans="1:8" ht="28.5" customHeight="1" x14ac:dyDescent="0.2">
      <c r="A48" s="368"/>
      <c r="B48" s="222" t="s">
        <v>78</v>
      </c>
      <c r="C48" s="390" t="s">
        <v>490</v>
      </c>
      <c r="D48" s="391" t="s">
        <v>40</v>
      </c>
      <c r="E48" s="388" t="s">
        <v>490</v>
      </c>
      <c r="F48" s="391" t="s">
        <v>40</v>
      </c>
      <c r="G48" s="388" t="s">
        <v>490</v>
      </c>
      <c r="H48" s="391" t="s">
        <v>40</v>
      </c>
    </row>
    <row r="49" spans="1:8" ht="28.5" customHeight="1" x14ac:dyDescent="0.2">
      <c r="A49" s="368"/>
      <c r="B49" s="223" t="s">
        <v>79</v>
      </c>
      <c r="C49" s="390" t="s">
        <v>444</v>
      </c>
      <c r="D49" s="391" t="s">
        <v>41</v>
      </c>
      <c r="E49" s="388" t="s">
        <v>444</v>
      </c>
      <c r="F49" s="391" t="s">
        <v>41</v>
      </c>
      <c r="G49" s="388" t="s">
        <v>444</v>
      </c>
      <c r="H49" s="391" t="s">
        <v>41</v>
      </c>
    </row>
    <row r="50" spans="1:8" ht="28.5" customHeight="1" x14ac:dyDescent="0.2">
      <c r="A50" s="368"/>
      <c r="B50" s="224" t="s">
        <v>80</v>
      </c>
      <c r="C50" s="390" t="s">
        <v>444</v>
      </c>
      <c r="D50" s="391" t="s">
        <v>41</v>
      </c>
      <c r="E50" s="388" t="s">
        <v>444</v>
      </c>
      <c r="F50" s="391" t="s">
        <v>41</v>
      </c>
      <c r="G50" s="388" t="s">
        <v>444</v>
      </c>
      <c r="H50" s="391" t="s">
        <v>41</v>
      </c>
    </row>
    <row r="51" spans="1:8" ht="28.5" customHeight="1" x14ac:dyDescent="0.2">
      <c r="A51" s="368"/>
      <c r="B51" s="149" t="s">
        <v>35</v>
      </c>
      <c r="C51" s="392" t="s">
        <v>136</v>
      </c>
      <c r="D51" s="393" t="s">
        <v>42</v>
      </c>
      <c r="E51" s="392" t="s">
        <v>136</v>
      </c>
      <c r="F51" s="393" t="s">
        <v>42</v>
      </c>
      <c r="G51" s="392" t="s">
        <v>136</v>
      </c>
      <c r="H51" s="393" t="s">
        <v>42</v>
      </c>
    </row>
    <row r="52" spans="1:8" ht="28.5" customHeight="1" x14ac:dyDescent="0.2">
      <c r="A52" s="368"/>
      <c r="B52" s="225" t="s">
        <v>508</v>
      </c>
      <c r="C52" s="384" t="s">
        <v>510</v>
      </c>
      <c r="D52" s="385" t="s">
        <v>20</v>
      </c>
      <c r="E52" s="384" t="s">
        <v>510</v>
      </c>
      <c r="F52" s="385" t="s">
        <v>20</v>
      </c>
      <c r="G52" s="384" t="s">
        <v>510</v>
      </c>
      <c r="H52" s="385" t="s">
        <v>20</v>
      </c>
    </row>
    <row r="53" spans="1:8" ht="28.5" customHeight="1" x14ac:dyDescent="0.2">
      <c r="A53" s="368"/>
      <c r="B53" s="149" t="s">
        <v>514</v>
      </c>
      <c r="C53" s="384" t="s">
        <v>653</v>
      </c>
      <c r="D53" s="385" t="s">
        <v>20</v>
      </c>
      <c r="E53" s="384" t="s">
        <v>653</v>
      </c>
      <c r="F53" s="385" t="s">
        <v>20</v>
      </c>
      <c r="G53" s="384" t="s">
        <v>653</v>
      </c>
      <c r="H53" s="385" t="s">
        <v>20</v>
      </c>
    </row>
    <row r="54" spans="1:8" ht="28.5" customHeight="1" x14ac:dyDescent="0.2">
      <c r="A54" s="368"/>
      <c r="B54" s="36" t="s">
        <v>18</v>
      </c>
      <c r="C54" s="384" t="s">
        <v>20</v>
      </c>
      <c r="D54" s="385" t="s">
        <v>20</v>
      </c>
      <c r="E54" s="384" t="s">
        <v>20</v>
      </c>
      <c r="F54" s="385" t="s">
        <v>20</v>
      </c>
      <c r="G54" s="384" t="s">
        <v>20</v>
      </c>
      <c r="H54" s="385" t="s">
        <v>20</v>
      </c>
    </row>
    <row r="55" spans="1:8" ht="28.5" customHeight="1" x14ac:dyDescent="0.2">
      <c r="A55" s="368"/>
      <c r="B55" s="39" t="s">
        <v>198</v>
      </c>
      <c r="C55" s="47" t="s">
        <v>21</v>
      </c>
      <c r="D55" s="48" t="s">
        <v>174</v>
      </c>
      <c r="E55" s="49" t="s">
        <v>21</v>
      </c>
      <c r="F55" s="48" t="s">
        <v>174</v>
      </c>
      <c r="G55" s="49" t="s">
        <v>21</v>
      </c>
      <c r="H55" s="48" t="s">
        <v>174</v>
      </c>
    </row>
    <row r="56" spans="1:8" ht="28.5" customHeight="1" x14ac:dyDescent="0.2">
      <c r="A56" s="368"/>
      <c r="B56" s="226" t="s">
        <v>199</v>
      </c>
      <c r="C56" s="44" t="s">
        <v>175</v>
      </c>
      <c r="D56" s="40" t="s">
        <v>21</v>
      </c>
      <c r="E56" s="44" t="s">
        <v>175</v>
      </c>
      <c r="F56" s="40" t="s">
        <v>21</v>
      </c>
      <c r="G56" s="44" t="s">
        <v>175</v>
      </c>
      <c r="H56" s="40" t="s">
        <v>21</v>
      </c>
    </row>
    <row r="57" spans="1:8" ht="28.5" customHeight="1" x14ac:dyDescent="0.2">
      <c r="A57" s="368"/>
      <c r="B57" s="343" t="s">
        <v>651</v>
      </c>
      <c r="C57" s="384" t="s">
        <v>20</v>
      </c>
      <c r="D57" s="385" t="s">
        <v>20</v>
      </c>
      <c r="E57" s="384" t="s">
        <v>20</v>
      </c>
      <c r="F57" s="385" t="s">
        <v>20</v>
      </c>
      <c r="G57" s="384" t="s">
        <v>20</v>
      </c>
      <c r="H57" s="385" t="s">
        <v>20</v>
      </c>
    </row>
    <row r="58" spans="1:8" ht="28.5" customHeight="1" thickBot="1" x14ac:dyDescent="0.25">
      <c r="A58" s="369"/>
      <c r="B58" s="150" t="s">
        <v>19</v>
      </c>
      <c r="C58" s="394" t="s">
        <v>176</v>
      </c>
      <c r="D58" s="395" t="s">
        <v>43</v>
      </c>
      <c r="E58" s="394" t="s">
        <v>176</v>
      </c>
      <c r="F58" s="395" t="s">
        <v>43</v>
      </c>
      <c r="G58" s="394" t="s">
        <v>176</v>
      </c>
      <c r="H58" s="395" t="s">
        <v>43</v>
      </c>
    </row>
    <row r="59" spans="1:8" ht="14.25" customHeight="1" x14ac:dyDescent="0.2">
      <c r="A59" s="41"/>
      <c r="B59" s="28"/>
      <c r="C59" s="42"/>
      <c r="D59" s="42"/>
    </row>
    <row r="60" spans="1:8" ht="27" customHeight="1" x14ac:dyDescent="0.2">
      <c r="A60" s="41"/>
      <c r="B60" s="28" t="s">
        <v>531</v>
      </c>
      <c r="C60" s="42"/>
      <c r="D60" s="42"/>
    </row>
    <row r="61" spans="1:8" ht="27" customHeight="1" x14ac:dyDescent="0.2">
      <c r="A61" s="11"/>
      <c r="B61" s="28" t="s">
        <v>513</v>
      </c>
      <c r="C61" s="42"/>
      <c r="D61" s="42"/>
    </row>
    <row r="62" spans="1:8" ht="32.25" customHeight="1" x14ac:dyDescent="0.2">
      <c r="B62" s="5" t="s">
        <v>38</v>
      </c>
      <c r="E62" s="26"/>
      <c r="F62" s="375" t="s">
        <v>14</v>
      </c>
      <c r="G62" s="375"/>
      <c r="H62" s="375"/>
    </row>
  </sheetData>
  <mergeCells count="151">
    <mergeCell ref="F62:H62"/>
    <mergeCell ref="C57:D57"/>
    <mergeCell ref="E57:F57"/>
    <mergeCell ref="G57:H57"/>
    <mergeCell ref="C58:D58"/>
    <mergeCell ref="E58:F58"/>
    <mergeCell ref="G58:H58"/>
    <mergeCell ref="C53:D53"/>
    <mergeCell ref="E53:F53"/>
    <mergeCell ref="G53:H53"/>
    <mergeCell ref="C54:D54"/>
    <mergeCell ref="E54:F54"/>
    <mergeCell ref="G54:H54"/>
    <mergeCell ref="C52:D52"/>
    <mergeCell ref="E52:F52"/>
    <mergeCell ref="G52:H52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45:D45"/>
    <mergeCell ref="E45:F45"/>
    <mergeCell ref="G45:H45"/>
    <mergeCell ref="C47:D47"/>
    <mergeCell ref="E47:F47"/>
    <mergeCell ref="G47:H47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7:D37"/>
    <mergeCell ref="E37:F37"/>
    <mergeCell ref="G37:H37"/>
    <mergeCell ref="C38:D38"/>
    <mergeCell ref="E38:F38"/>
    <mergeCell ref="G38:H38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32:D32"/>
    <mergeCell ref="E32:F32"/>
    <mergeCell ref="G32:H32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A5:B5"/>
    <mergeCell ref="A6:B6"/>
    <mergeCell ref="A7:B7"/>
    <mergeCell ref="A8:B8"/>
    <mergeCell ref="A9:B9"/>
    <mergeCell ref="A10:A58"/>
    <mergeCell ref="A2:F2"/>
    <mergeCell ref="G2:H2"/>
    <mergeCell ref="A3:B4"/>
    <mergeCell ref="C3:D3"/>
    <mergeCell ref="E3:F3"/>
    <mergeCell ref="G3:H3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4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E7E4-0DDF-472B-B5DB-EB195AAF729C}">
  <sheetPr>
    <tabColor rgb="FF00B0F0"/>
    <pageSetUpPr fitToPage="1"/>
  </sheetPr>
  <dimension ref="A1:H61"/>
  <sheetViews>
    <sheetView topLeftCell="A19" workbookViewId="0">
      <selection activeCell="L53" sqref="L53"/>
    </sheetView>
  </sheetViews>
  <sheetFormatPr defaultColWidth="9" defaultRowHeight="18" x14ac:dyDescent="0.2"/>
  <cols>
    <col min="1" max="1" width="5.109375" style="5" customWidth="1"/>
    <col min="2" max="2" width="49.44140625" style="5" customWidth="1"/>
    <col min="3" max="8" width="21.77734375" style="5" customWidth="1"/>
    <col min="9" max="16384" width="9" style="5"/>
  </cols>
  <sheetData>
    <row r="1" spans="1:8" ht="18.75" customHeight="1" x14ac:dyDescent="0.2">
      <c r="A1" s="26"/>
      <c r="C1" s="26"/>
    </row>
    <row r="2" spans="1:8" ht="45" customHeight="1" thickBot="1" x14ac:dyDescent="0.25">
      <c r="A2" s="376" t="s">
        <v>656</v>
      </c>
      <c r="B2" s="376"/>
      <c r="C2" s="376"/>
      <c r="D2" s="376"/>
      <c r="E2" s="376"/>
      <c r="F2" s="376"/>
      <c r="G2" s="377" t="s">
        <v>657</v>
      </c>
      <c r="H2" s="377"/>
    </row>
    <row r="3" spans="1:8" ht="28.5" customHeight="1" x14ac:dyDescent="0.2">
      <c r="A3" s="396" t="s">
        <v>649</v>
      </c>
      <c r="B3" s="397"/>
      <c r="C3" s="382" t="s">
        <v>177</v>
      </c>
      <c r="D3" s="383"/>
      <c r="E3" s="382" t="s">
        <v>178</v>
      </c>
      <c r="F3" s="383"/>
      <c r="G3" s="382" t="s">
        <v>185</v>
      </c>
      <c r="H3" s="383"/>
    </row>
    <row r="4" spans="1:8" ht="28.5" customHeight="1" x14ac:dyDescent="0.2">
      <c r="A4" s="398"/>
      <c r="B4" s="399"/>
      <c r="C4" s="29" t="s">
        <v>3</v>
      </c>
      <c r="D4" s="30" t="s">
        <v>4</v>
      </c>
      <c r="E4" s="29" t="s">
        <v>3</v>
      </c>
      <c r="F4" s="30" t="s">
        <v>4</v>
      </c>
      <c r="G4" s="29" t="s">
        <v>3</v>
      </c>
      <c r="H4" s="30" t="s">
        <v>4</v>
      </c>
    </row>
    <row r="5" spans="1:8" ht="28.5" customHeight="1" x14ac:dyDescent="0.2">
      <c r="A5" s="388" t="s">
        <v>73</v>
      </c>
      <c r="B5" s="389"/>
      <c r="C5" s="31" t="s">
        <v>493</v>
      </c>
      <c r="D5" s="32" t="s">
        <v>315</v>
      </c>
      <c r="E5" s="31" t="s">
        <v>319</v>
      </c>
      <c r="F5" s="32" t="s">
        <v>322</v>
      </c>
      <c r="G5" s="31" t="s">
        <v>497</v>
      </c>
      <c r="H5" s="32" t="s">
        <v>329</v>
      </c>
    </row>
    <row r="6" spans="1:8" ht="28.5" customHeight="1" x14ac:dyDescent="0.2">
      <c r="A6" s="363" t="s">
        <v>31</v>
      </c>
      <c r="B6" s="364"/>
      <c r="C6" s="31" t="s">
        <v>494</v>
      </c>
      <c r="D6" s="32" t="s">
        <v>496</v>
      </c>
      <c r="E6" s="31" t="s">
        <v>320</v>
      </c>
      <c r="F6" s="32" t="s">
        <v>323</v>
      </c>
      <c r="G6" s="31" t="s">
        <v>327</v>
      </c>
      <c r="H6" s="32" t="s">
        <v>330</v>
      </c>
    </row>
    <row r="7" spans="1:8" ht="28.5" customHeight="1" x14ac:dyDescent="0.2">
      <c r="A7" s="363" t="s">
        <v>32</v>
      </c>
      <c r="B7" s="364"/>
      <c r="C7" s="31" t="s">
        <v>495</v>
      </c>
      <c r="D7" s="32" t="s">
        <v>316</v>
      </c>
      <c r="E7" s="31" t="s">
        <v>498</v>
      </c>
      <c r="F7" s="32" t="s">
        <v>324</v>
      </c>
      <c r="G7" s="31" t="s">
        <v>500</v>
      </c>
      <c r="H7" s="32" t="s">
        <v>331</v>
      </c>
    </row>
    <row r="8" spans="1:8" ht="28.5" customHeight="1" x14ac:dyDescent="0.2">
      <c r="A8" s="363" t="s">
        <v>33</v>
      </c>
      <c r="B8" s="364"/>
      <c r="C8" s="31" t="s">
        <v>314</v>
      </c>
      <c r="D8" s="32" t="s">
        <v>317</v>
      </c>
      <c r="E8" s="31" t="s">
        <v>321</v>
      </c>
      <c r="F8" s="32" t="s">
        <v>325</v>
      </c>
      <c r="G8" s="31" t="s">
        <v>328</v>
      </c>
      <c r="H8" s="32" t="s">
        <v>332</v>
      </c>
    </row>
    <row r="9" spans="1:8" ht="28.5" customHeight="1" x14ac:dyDescent="0.2">
      <c r="A9" s="365" t="s">
        <v>34</v>
      </c>
      <c r="B9" s="366"/>
      <c r="C9" s="33" t="s">
        <v>385</v>
      </c>
      <c r="D9" s="34" t="s">
        <v>318</v>
      </c>
      <c r="E9" s="33" t="s">
        <v>499</v>
      </c>
      <c r="F9" s="34" t="s">
        <v>326</v>
      </c>
      <c r="G9" s="33" t="s">
        <v>501</v>
      </c>
      <c r="H9" s="34" t="s">
        <v>333</v>
      </c>
    </row>
    <row r="10" spans="1:8" ht="28.5" customHeight="1" x14ac:dyDescent="0.2">
      <c r="A10" s="367" t="s">
        <v>87</v>
      </c>
      <c r="B10" s="36" t="s">
        <v>36</v>
      </c>
      <c r="C10" s="386" t="s">
        <v>37</v>
      </c>
      <c r="D10" s="387"/>
      <c r="E10" s="386" t="s">
        <v>97</v>
      </c>
      <c r="F10" s="387"/>
      <c r="G10" s="386" t="s">
        <v>186</v>
      </c>
      <c r="H10" s="387"/>
    </row>
    <row r="11" spans="1:8" ht="28.5" customHeight="1" x14ac:dyDescent="0.2">
      <c r="A11" s="368"/>
      <c r="B11" s="37" t="s">
        <v>44</v>
      </c>
      <c r="C11" s="370" t="s">
        <v>99</v>
      </c>
      <c r="D11" s="371"/>
      <c r="E11" s="370" t="s">
        <v>200</v>
      </c>
      <c r="F11" s="371"/>
      <c r="G11" s="370" t="s">
        <v>201</v>
      </c>
      <c r="H11" s="371"/>
    </row>
    <row r="12" spans="1:8" ht="28.5" customHeight="1" x14ac:dyDescent="0.2">
      <c r="A12" s="368"/>
      <c r="B12" s="37" t="s">
        <v>46</v>
      </c>
      <c r="C12" s="370" t="s">
        <v>99</v>
      </c>
      <c r="D12" s="371"/>
      <c r="E12" s="370" t="s">
        <v>200</v>
      </c>
      <c r="F12" s="371"/>
      <c r="G12" s="370" t="s">
        <v>201</v>
      </c>
      <c r="H12" s="371"/>
    </row>
    <row r="13" spans="1:8" ht="28.5" customHeight="1" x14ac:dyDescent="0.2">
      <c r="A13" s="368"/>
      <c r="B13" s="37" t="s">
        <v>51</v>
      </c>
      <c r="C13" s="370" t="s">
        <v>53</v>
      </c>
      <c r="D13" s="371"/>
      <c r="E13" s="370" t="s">
        <v>117</v>
      </c>
      <c r="F13" s="371"/>
      <c r="G13" s="370" t="s">
        <v>188</v>
      </c>
      <c r="H13" s="371"/>
    </row>
    <row r="14" spans="1:8" ht="28.5" customHeight="1" x14ac:dyDescent="0.2">
      <c r="A14" s="368"/>
      <c r="B14" s="35" t="s">
        <v>0</v>
      </c>
      <c r="C14" s="370" t="s">
        <v>12</v>
      </c>
      <c r="D14" s="371"/>
      <c r="E14" s="370" t="s">
        <v>85</v>
      </c>
      <c r="F14" s="371"/>
      <c r="G14" s="370" t="s">
        <v>72</v>
      </c>
      <c r="H14" s="371"/>
    </row>
    <row r="15" spans="1:8" ht="28.5" customHeight="1" x14ac:dyDescent="0.2">
      <c r="A15" s="368"/>
      <c r="B15" s="35" t="s">
        <v>149</v>
      </c>
      <c r="C15" s="370" t="s">
        <v>507</v>
      </c>
      <c r="D15" s="371"/>
      <c r="E15" s="370" t="s">
        <v>58</v>
      </c>
      <c r="F15" s="371"/>
      <c r="G15" s="370" t="s">
        <v>107</v>
      </c>
      <c r="H15" s="371"/>
    </row>
    <row r="16" spans="1:8" ht="28.5" customHeight="1" x14ac:dyDescent="0.2">
      <c r="A16" s="368"/>
      <c r="B16" s="36" t="s">
        <v>648</v>
      </c>
      <c r="C16" s="370" t="s">
        <v>57</v>
      </c>
      <c r="D16" s="371"/>
      <c r="E16" s="370" t="s">
        <v>108</v>
      </c>
      <c r="F16" s="371"/>
      <c r="G16" s="370" t="s">
        <v>190</v>
      </c>
      <c r="H16" s="371"/>
    </row>
    <row r="17" spans="1:8" ht="28.5" customHeight="1" x14ac:dyDescent="0.2">
      <c r="A17" s="368"/>
      <c r="B17" s="36" t="s">
        <v>5</v>
      </c>
      <c r="C17" s="370" t="s">
        <v>59</v>
      </c>
      <c r="D17" s="371"/>
      <c r="E17" s="370" t="s">
        <v>110</v>
      </c>
      <c r="F17" s="371"/>
      <c r="G17" s="370" t="s">
        <v>191</v>
      </c>
      <c r="H17" s="371"/>
    </row>
    <row r="18" spans="1:8" ht="28.5" customHeight="1" x14ac:dyDescent="0.2">
      <c r="A18" s="368"/>
      <c r="B18" s="165" t="s">
        <v>151</v>
      </c>
      <c r="C18" s="370" t="s">
        <v>56</v>
      </c>
      <c r="D18" s="371"/>
      <c r="E18" s="370" t="s">
        <v>107</v>
      </c>
      <c r="F18" s="371"/>
      <c r="G18" s="370" t="s">
        <v>192</v>
      </c>
      <c r="H18" s="371"/>
    </row>
    <row r="19" spans="1:8" ht="28.5" customHeight="1" x14ac:dyDescent="0.2">
      <c r="A19" s="368"/>
      <c r="B19" s="164" t="s">
        <v>336</v>
      </c>
      <c r="C19" s="370" t="s">
        <v>107</v>
      </c>
      <c r="D19" s="371"/>
      <c r="E19" s="370" t="s">
        <v>189</v>
      </c>
      <c r="F19" s="371"/>
      <c r="G19" s="370" t="s">
        <v>345</v>
      </c>
      <c r="H19" s="371"/>
    </row>
    <row r="20" spans="1:8" ht="28.5" customHeight="1" x14ac:dyDescent="0.2">
      <c r="A20" s="368"/>
      <c r="B20" s="164" t="s">
        <v>335</v>
      </c>
      <c r="C20" s="370" t="s">
        <v>534</v>
      </c>
      <c r="D20" s="371"/>
      <c r="E20" s="370" t="s">
        <v>109</v>
      </c>
      <c r="F20" s="371"/>
      <c r="G20" s="370" t="s">
        <v>189</v>
      </c>
      <c r="H20" s="371"/>
    </row>
    <row r="21" spans="1:8" ht="28.5" customHeight="1" x14ac:dyDescent="0.2">
      <c r="A21" s="368"/>
      <c r="B21" s="38" t="s">
        <v>163</v>
      </c>
      <c r="C21" s="372" t="s">
        <v>68</v>
      </c>
      <c r="D21" s="373"/>
      <c r="E21" s="374" t="s">
        <v>106</v>
      </c>
      <c r="F21" s="373"/>
      <c r="G21" s="374" t="s">
        <v>194</v>
      </c>
      <c r="H21" s="373"/>
    </row>
    <row r="22" spans="1:8" ht="28.5" customHeight="1" x14ac:dyDescent="0.2">
      <c r="A22" s="368"/>
      <c r="B22" s="38" t="s">
        <v>164</v>
      </c>
      <c r="C22" s="370" t="s">
        <v>154</v>
      </c>
      <c r="D22" s="371"/>
      <c r="E22" s="370" t="s">
        <v>180</v>
      </c>
      <c r="F22" s="371"/>
      <c r="G22" s="370" t="s">
        <v>153</v>
      </c>
      <c r="H22" s="371"/>
    </row>
    <row r="23" spans="1:8" ht="28.5" customHeight="1" x14ac:dyDescent="0.2">
      <c r="A23" s="368"/>
      <c r="B23" s="35" t="s">
        <v>535</v>
      </c>
      <c r="C23" s="384" t="s">
        <v>158</v>
      </c>
      <c r="D23" s="385"/>
      <c r="E23" s="400" t="s">
        <v>182</v>
      </c>
      <c r="F23" s="371"/>
      <c r="G23" s="384" t="s">
        <v>537</v>
      </c>
      <c r="H23" s="385"/>
    </row>
    <row r="24" spans="1:8" ht="28.5" customHeight="1" x14ac:dyDescent="0.2">
      <c r="A24" s="368"/>
      <c r="B24" s="341" t="s">
        <v>588</v>
      </c>
      <c r="C24" s="384" t="s">
        <v>591</v>
      </c>
      <c r="D24" s="385"/>
      <c r="E24" s="384" t="s">
        <v>468</v>
      </c>
      <c r="F24" s="385"/>
      <c r="G24" s="384" t="s">
        <v>592</v>
      </c>
      <c r="H24" s="385"/>
    </row>
    <row r="25" spans="1:8" ht="28.5" customHeight="1" x14ac:dyDescent="0.2">
      <c r="A25" s="368"/>
      <c r="B25" s="340" t="s">
        <v>337</v>
      </c>
      <c r="C25" s="384" t="s">
        <v>154</v>
      </c>
      <c r="D25" s="385"/>
      <c r="E25" s="384" t="s">
        <v>180</v>
      </c>
      <c r="F25" s="385"/>
      <c r="G25" s="384" t="s">
        <v>153</v>
      </c>
      <c r="H25" s="385"/>
    </row>
    <row r="26" spans="1:8" ht="28.5" customHeight="1" x14ac:dyDescent="0.2">
      <c r="A26" s="368"/>
      <c r="B26" s="200" t="s">
        <v>521</v>
      </c>
      <c r="C26" s="370" t="s">
        <v>543</v>
      </c>
      <c r="D26" s="371"/>
      <c r="E26" s="370" t="s">
        <v>544</v>
      </c>
      <c r="F26" s="371"/>
      <c r="G26" s="370" t="s">
        <v>545</v>
      </c>
      <c r="H26" s="371"/>
    </row>
    <row r="27" spans="1:8" ht="28.5" customHeight="1" x14ac:dyDescent="0.2">
      <c r="A27" s="368"/>
      <c r="B27" s="200" t="s">
        <v>522</v>
      </c>
      <c r="C27" s="384" t="s">
        <v>154</v>
      </c>
      <c r="D27" s="385"/>
      <c r="E27" s="384" t="s">
        <v>180</v>
      </c>
      <c r="F27" s="385"/>
      <c r="G27" s="384" t="s">
        <v>153</v>
      </c>
      <c r="H27" s="385"/>
    </row>
    <row r="28" spans="1:8" ht="28.5" customHeight="1" x14ac:dyDescent="0.2">
      <c r="A28" s="368"/>
      <c r="B28" s="35" t="s">
        <v>8</v>
      </c>
      <c r="C28" s="370" t="s">
        <v>159</v>
      </c>
      <c r="D28" s="371" t="s">
        <v>54</v>
      </c>
      <c r="E28" s="370" t="s">
        <v>183</v>
      </c>
      <c r="F28" s="371" t="s">
        <v>54</v>
      </c>
      <c r="G28" s="370" t="s">
        <v>196</v>
      </c>
      <c r="H28" s="371" t="s">
        <v>54</v>
      </c>
    </row>
    <row r="29" spans="1:8" ht="28.5" customHeight="1" x14ac:dyDescent="0.2">
      <c r="A29" s="368"/>
      <c r="B29" s="149" t="s">
        <v>524</v>
      </c>
      <c r="C29" s="370" t="s">
        <v>548</v>
      </c>
      <c r="D29" s="371"/>
      <c r="E29" s="370" t="s">
        <v>263</v>
      </c>
      <c r="F29" s="371"/>
      <c r="G29" s="370" t="s">
        <v>549</v>
      </c>
      <c r="H29" s="371"/>
    </row>
    <row r="30" spans="1:8" ht="28.5" customHeight="1" x14ac:dyDescent="0.2">
      <c r="A30" s="368"/>
      <c r="B30" s="149" t="s">
        <v>525</v>
      </c>
      <c r="C30" s="370" t="s">
        <v>200</v>
      </c>
      <c r="D30" s="371"/>
      <c r="E30" s="370" t="s">
        <v>551</v>
      </c>
      <c r="F30" s="371"/>
      <c r="G30" s="370" t="s">
        <v>550</v>
      </c>
      <c r="H30" s="371"/>
    </row>
    <row r="31" spans="1:8" ht="28.5" customHeight="1" x14ac:dyDescent="0.2">
      <c r="A31" s="368"/>
      <c r="B31" s="45" t="s">
        <v>47</v>
      </c>
      <c r="C31" s="384" t="s">
        <v>56</v>
      </c>
      <c r="D31" s="385" t="s">
        <v>56</v>
      </c>
      <c r="E31" s="384" t="s">
        <v>107</v>
      </c>
      <c r="F31" s="385" t="s">
        <v>56</v>
      </c>
      <c r="G31" s="384" t="s">
        <v>192</v>
      </c>
      <c r="H31" s="385" t="s">
        <v>56</v>
      </c>
    </row>
    <row r="32" spans="1:8" ht="28.5" customHeight="1" x14ac:dyDescent="0.2">
      <c r="A32" s="368"/>
      <c r="B32" s="229" t="s">
        <v>527</v>
      </c>
      <c r="C32" s="370" t="s">
        <v>528</v>
      </c>
      <c r="D32" s="371" t="s">
        <v>413</v>
      </c>
      <c r="E32" s="400" t="s">
        <v>529</v>
      </c>
      <c r="F32" s="371" t="s">
        <v>413</v>
      </c>
      <c r="G32" s="401" t="s">
        <v>530</v>
      </c>
      <c r="H32" s="402" t="s">
        <v>413</v>
      </c>
    </row>
    <row r="33" spans="1:8" ht="28.5" customHeight="1" x14ac:dyDescent="0.2">
      <c r="A33" s="368"/>
      <c r="B33" s="46" t="s">
        <v>655</v>
      </c>
      <c r="C33" s="384" t="s">
        <v>386</v>
      </c>
      <c r="D33" s="385" t="s">
        <v>56</v>
      </c>
      <c r="E33" s="384" t="s">
        <v>387</v>
      </c>
      <c r="F33" s="385" t="s">
        <v>56</v>
      </c>
      <c r="G33" s="384" t="s">
        <v>388</v>
      </c>
      <c r="H33" s="385" t="s">
        <v>56</v>
      </c>
    </row>
    <row r="34" spans="1:8" ht="28.5" customHeight="1" x14ac:dyDescent="0.2">
      <c r="A34" s="368"/>
      <c r="B34" s="46" t="s">
        <v>348</v>
      </c>
      <c r="C34" s="384" t="s">
        <v>503</v>
      </c>
      <c r="D34" s="385" t="s">
        <v>116</v>
      </c>
      <c r="E34" s="384" t="s">
        <v>390</v>
      </c>
      <c r="F34" s="385" t="s">
        <v>116</v>
      </c>
      <c r="G34" s="384" t="s">
        <v>389</v>
      </c>
      <c r="H34" s="385" t="s">
        <v>116</v>
      </c>
    </row>
    <row r="35" spans="1:8" ht="28.5" customHeight="1" x14ac:dyDescent="0.2">
      <c r="A35" s="368"/>
      <c r="B35" s="201" t="s">
        <v>424</v>
      </c>
      <c r="C35" s="384" t="s">
        <v>161</v>
      </c>
      <c r="D35" s="385" t="s">
        <v>347</v>
      </c>
      <c r="E35" s="384" t="s">
        <v>184</v>
      </c>
      <c r="F35" s="385" t="s">
        <v>347</v>
      </c>
      <c r="G35" s="384" t="s">
        <v>157</v>
      </c>
      <c r="H35" s="385" t="s">
        <v>347</v>
      </c>
    </row>
    <row r="36" spans="1:8" ht="28.5" customHeight="1" x14ac:dyDescent="0.2">
      <c r="A36" s="368"/>
      <c r="B36" s="202" t="s">
        <v>349</v>
      </c>
      <c r="C36" s="384" t="s">
        <v>415</v>
      </c>
      <c r="D36" s="385" t="s">
        <v>116</v>
      </c>
      <c r="E36" s="384" t="s">
        <v>157</v>
      </c>
      <c r="F36" s="385" t="s">
        <v>116</v>
      </c>
      <c r="G36" s="384" t="s">
        <v>420</v>
      </c>
      <c r="H36" s="385" t="s">
        <v>116</v>
      </c>
    </row>
    <row r="37" spans="1:8" ht="28.5" customHeight="1" x14ac:dyDescent="0.2">
      <c r="A37" s="368"/>
      <c r="B37" s="202" t="s">
        <v>350</v>
      </c>
      <c r="C37" s="384" t="s">
        <v>184</v>
      </c>
      <c r="D37" s="385" t="s">
        <v>347</v>
      </c>
      <c r="E37" s="384" t="s">
        <v>417</v>
      </c>
      <c r="F37" s="385" t="s">
        <v>347</v>
      </c>
      <c r="G37" s="384" t="s">
        <v>181</v>
      </c>
      <c r="H37" s="385" t="s">
        <v>347</v>
      </c>
    </row>
    <row r="38" spans="1:8" ht="28.5" customHeight="1" x14ac:dyDescent="0.2">
      <c r="A38" s="368"/>
      <c r="B38" s="202" t="s">
        <v>504</v>
      </c>
      <c r="C38" s="384" t="s">
        <v>153</v>
      </c>
      <c r="D38" s="385" t="s">
        <v>412</v>
      </c>
      <c r="E38" s="384" t="s">
        <v>179</v>
      </c>
      <c r="F38" s="385" t="s">
        <v>412</v>
      </c>
      <c r="G38" s="384" t="s">
        <v>421</v>
      </c>
      <c r="H38" s="385" t="s">
        <v>412</v>
      </c>
    </row>
    <row r="39" spans="1:8" ht="28.5" customHeight="1" x14ac:dyDescent="0.2">
      <c r="A39" s="368"/>
      <c r="B39" s="203" t="s">
        <v>341</v>
      </c>
      <c r="C39" s="384" t="s">
        <v>416</v>
      </c>
      <c r="D39" s="385" t="s">
        <v>413</v>
      </c>
      <c r="E39" s="384" t="s">
        <v>418</v>
      </c>
      <c r="F39" s="385" t="s">
        <v>413</v>
      </c>
      <c r="G39" s="384" t="s">
        <v>422</v>
      </c>
      <c r="H39" s="385" t="s">
        <v>413</v>
      </c>
    </row>
    <row r="40" spans="1:8" ht="28.5" customHeight="1" x14ac:dyDescent="0.2">
      <c r="A40" s="368"/>
      <c r="B40" s="203" t="s">
        <v>351</v>
      </c>
      <c r="C40" s="384" t="s">
        <v>181</v>
      </c>
      <c r="D40" s="385" t="s">
        <v>414</v>
      </c>
      <c r="E40" s="384" t="s">
        <v>419</v>
      </c>
      <c r="F40" s="385" t="s">
        <v>414</v>
      </c>
      <c r="G40" s="384" t="s">
        <v>182</v>
      </c>
      <c r="H40" s="385" t="s">
        <v>414</v>
      </c>
    </row>
    <row r="41" spans="1:8" ht="28.5" customHeight="1" x14ac:dyDescent="0.2">
      <c r="A41" s="368"/>
      <c r="B41" s="35" t="s">
        <v>343</v>
      </c>
      <c r="C41" s="384" t="s">
        <v>468</v>
      </c>
      <c r="D41" s="385" t="s">
        <v>54</v>
      </c>
      <c r="E41" s="384" t="s">
        <v>344</v>
      </c>
      <c r="F41" s="385" t="s">
        <v>54</v>
      </c>
      <c r="G41" s="384" t="s">
        <v>488</v>
      </c>
      <c r="H41" s="385" t="s">
        <v>54</v>
      </c>
    </row>
    <row r="42" spans="1:8" ht="28.5" customHeight="1" x14ac:dyDescent="0.2">
      <c r="A42" s="368"/>
      <c r="B42" s="36" t="s">
        <v>169</v>
      </c>
      <c r="C42" s="370" t="s">
        <v>123</v>
      </c>
      <c r="D42" s="371"/>
      <c r="E42" s="370" t="s">
        <v>123</v>
      </c>
      <c r="F42" s="371"/>
      <c r="G42" s="370" t="s">
        <v>123</v>
      </c>
      <c r="H42" s="371"/>
    </row>
    <row r="43" spans="1:8" ht="28.5" customHeight="1" x14ac:dyDescent="0.2">
      <c r="A43" s="368"/>
      <c r="B43" s="36" t="s">
        <v>269</v>
      </c>
      <c r="C43" s="370" t="s">
        <v>170</v>
      </c>
      <c r="D43" s="371"/>
      <c r="E43" s="370" t="s">
        <v>170</v>
      </c>
      <c r="F43" s="371"/>
      <c r="G43" s="370" t="s">
        <v>170</v>
      </c>
      <c r="H43" s="371"/>
    </row>
    <row r="44" spans="1:8" ht="28.5" customHeight="1" x14ac:dyDescent="0.2">
      <c r="A44" s="368"/>
      <c r="B44" s="36" t="s">
        <v>553</v>
      </c>
      <c r="C44" s="370" t="s">
        <v>552</v>
      </c>
      <c r="D44" s="371"/>
      <c r="E44" s="370" t="s">
        <v>552</v>
      </c>
      <c r="F44" s="371"/>
      <c r="G44" s="370" t="s">
        <v>552</v>
      </c>
      <c r="H44" s="371"/>
    </row>
    <row r="45" spans="1:8" ht="28.5" customHeight="1" x14ac:dyDescent="0.2">
      <c r="A45" s="368"/>
      <c r="B45" s="149" t="s">
        <v>15</v>
      </c>
      <c r="C45" s="147" t="s">
        <v>70</v>
      </c>
      <c r="D45" s="151" t="s">
        <v>268</v>
      </c>
      <c r="E45" s="147" t="s">
        <v>70</v>
      </c>
      <c r="F45" s="151" t="s">
        <v>268</v>
      </c>
      <c r="G45" s="147" t="s">
        <v>70</v>
      </c>
      <c r="H45" s="151" t="s">
        <v>268</v>
      </c>
    </row>
    <row r="46" spans="1:8" ht="28.5" customHeight="1" x14ac:dyDescent="0.2">
      <c r="A46" s="368"/>
      <c r="B46" s="152" t="s">
        <v>197</v>
      </c>
      <c r="C46" s="392" t="s">
        <v>489</v>
      </c>
      <c r="D46" s="393" t="s">
        <v>39</v>
      </c>
      <c r="E46" s="392" t="s">
        <v>489</v>
      </c>
      <c r="F46" s="393" t="s">
        <v>39</v>
      </c>
      <c r="G46" s="392" t="s">
        <v>489</v>
      </c>
      <c r="H46" s="393" t="s">
        <v>39</v>
      </c>
    </row>
    <row r="47" spans="1:8" ht="28.5" customHeight="1" x14ac:dyDescent="0.2">
      <c r="A47" s="368"/>
      <c r="B47" s="222" t="s">
        <v>78</v>
      </c>
      <c r="C47" s="390" t="s">
        <v>490</v>
      </c>
      <c r="D47" s="391" t="s">
        <v>40</v>
      </c>
      <c r="E47" s="388" t="s">
        <v>490</v>
      </c>
      <c r="F47" s="391" t="s">
        <v>40</v>
      </c>
      <c r="G47" s="388" t="s">
        <v>490</v>
      </c>
      <c r="H47" s="391" t="s">
        <v>40</v>
      </c>
    </row>
    <row r="48" spans="1:8" ht="28.5" customHeight="1" x14ac:dyDescent="0.2">
      <c r="A48" s="368"/>
      <c r="B48" s="223" t="s">
        <v>79</v>
      </c>
      <c r="C48" s="390" t="s">
        <v>444</v>
      </c>
      <c r="D48" s="391" t="s">
        <v>41</v>
      </c>
      <c r="E48" s="388" t="s">
        <v>444</v>
      </c>
      <c r="F48" s="391" t="s">
        <v>41</v>
      </c>
      <c r="G48" s="388" t="s">
        <v>444</v>
      </c>
      <c r="H48" s="391" t="s">
        <v>41</v>
      </c>
    </row>
    <row r="49" spans="1:8" ht="28.5" customHeight="1" x14ac:dyDescent="0.2">
      <c r="A49" s="368"/>
      <c r="B49" s="224" t="s">
        <v>80</v>
      </c>
      <c r="C49" s="390" t="s">
        <v>444</v>
      </c>
      <c r="D49" s="391" t="s">
        <v>41</v>
      </c>
      <c r="E49" s="388" t="s">
        <v>444</v>
      </c>
      <c r="F49" s="391" t="s">
        <v>41</v>
      </c>
      <c r="G49" s="388" t="s">
        <v>444</v>
      </c>
      <c r="H49" s="391" t="s">
        <v>41</v>
      </c>
    </row>
    <row r="50" spans="1:8" ht="28.5" customHeight="1" x14ac:dyDescent="0.2">
      <c r="A50" s="368"/>
      <c r="B50" s="149" t="s">
        <v>35</v>
      </c>
      <c r="C50" s="392" t="s">
        <v>136</v>
      </c>
      <c r="D50" s="393" t="s">
        <v>42</v>
      </c>
      <c r="E50" s="392" t="s">
        <v>136</v>
      </c>
      <c r="F50" s="393" t="s">
        <v>42</v>
      </c>
      <c r="G50" s="392" t="s">
        <v>136</v>
      </c>
      <c r="H50" s="393" t="s">
        <v>42</v>
      </c>
    </row>
    <row r="51" spans="1:8" ht="28.5" customHeight="1" x14ac:dyDescent="0.2">
      <c r="A51" s="368"/>
      <c r="B51" s="225" t="s">
        <v>508</v>
      </c>
      <c r="C51" s="384" t="s">
        <v>510</v>
      </c>
      <c r="D51" s="385" t="s">
        <v>20</v>
      </c>
      <c r="E51" s="384" t="s">
        <v>510</v>
      </c>
      <c r="F51" s="385" t="s">
        <v>20</v>
      </c>
      <c r="G51" s="384" t="s">
        <v>510</v>
      </c>
      <c r="H51" s="385" t="s">
        <v>20</v>
      </c>
    </row>
    <row r="52" spans="1:8" ht="28.5" customHeight="1" x14ac:dyDescent="0.2">
      <c r="A52" s="368"/>
      <c r="B52" s="149" t="s">
        <v>514</v>
      </c>
      <c r="C52" s="384" t="s">
        <v>653</v>
      </c>
      <c r="D52" s="385" t="s">
        <v>20</v>
      </c>
      <c r="E52" s="384" t="s">
        <v>653</v>
      </c>
      <c r="F52" s="385" t="s">
        <v>20</v>
      </c>
      <c r="G52" s="384" t="s">
        <v>653</v>
      </c>
      <c r="H52" s="385" t="s">
        <v>20</v>
      </c>
    </row>
    <row r="53" spans="1:8" ht="28.5" customHeight="1" x14ac:dyDescent="0.2">
      <c r="A53" s="368"/>
      <c r="B53" s="36" t="s">
        <v>18</v>
      </c>
      <c r="C53" s="384" t="s">
        <v>20</v>
      </c>
      <c r="D53" s="385" t="s">
        <v>20</v>
      </c>
      <c r="E53" s="384" t="s">
        <v>20</v>
      </c>
      <c r="F53" s="385" t="s">
        <v>20</v>
      </c>
      <c r="G53" s="384" t="s">
        <v>20</v>
      </c>
      <c r="H53" s="385" t="s">
        <v>20</v>
      </c>
    </row>
    <row r="54" spans="1:8" ht="28.5" customHeight="1" x14ac:dyDescent="0.2">
      <c r="A54" s="368"/>
      <c r="B54" s="39" t="s">
        <v>198</v>
      </c>
      <c r="C54" s="47" t="s">
        <v>21</v>
      </c>
      <c r="D54" s="48" t="s">
        <v>174</v>
      </c>
      <c r="E54" s="49" t="s">
        <v>21</v>
      </c>
      <c r="F54" s="48" t="s">
        <v>174</v>
      </c>
      <c r="G54" s="49" t="s">
        <v>21</v>
      </c>
      <c r="H54" s="48" t="s">
        <v>174</v>
      </c>
    </row>
    <row r="55" spans="1:8" ht="28.5" customHeight="1" x14ac:dyDescent="0.2">
      <c r="A55" s="368"/>
      <c r="B55" s="226" t="s">
        <v>199</v>
      </c>
      <c r="C55" s="44" t="s">
        <v>175</v>
      </c>
      <c r="D55" s="40" t="s">
        <v>21</v>
      </c>
      <c r="E55" s="44" t="s">
        <v>175</v>
      </c>
      <c r="F55" s="40" t="s">
        <v>21</v>
      </c>
      <c r="G55" s="44" t="s">
        <v>175</v>
      </c>
      <c r="H55" s="40" t="s">
        <v>21</v>
      </c>
    </row>
    <row r="56" spans="1:8" ht="28.5" customHeight="1" x14ac:dyDescent="0.2">
      <c r="A56" s="368"/>
      <c r="B56" s="343" t="s">
        <v>651</v>
      </c>
      <c r="C56" s="384" t="s">
        <v>20</v>
      </c>
      <c r="D56" s="385" t="s">
        <v>20</v>
      </c>
      <c r="E56" s="384" t="s">
        <v>20</v>
      </c>
      <c r="F56" s="385" t="s">
        <v>20</v>
      </c>
      <c r="G56" s="384" t="s">
        <v>20</v>
      </c>
      <c r="H56" s="385" t="s">
        <v>20</v>
      </c>
    </row>
    <row r="57" spans="1:8" ht="28.5" customHeight="1" thickBot="1" x14ac:dyDescent="0.25">
      <c r="A57" s="369"/>
      <c r="B57" s="150" t="s">
        <v>19</v>
      </c>
      <c r="C57" s="394" t="s">
        <v>176</v>
      </c>
      <c r="D57" s="395" t="s">
        <v>43</v>
      </c>
      <c r="E57" s="394" t="s">
        <v>176</v>
      </c>
      <c r="F57" s="395" t="s">
        <v>43</v>
      </c>
      <c r="G57" s="394" t="s">
        <v>176</v>
      </c>
      <c r="H57" s="395" t="s">
        <v>43</v>
      </c>
    </row>
    <row r="58" spans="1:8" ht="14.25" customHeight="1" x14ac:dyDescent="0.2">
      <c r="A58" s="41"/>
      <c r="B58" s="28"/>
      <c r="C58" s="42"/>
      <c r="D58" s="42"/>
    </row>
    <row r="59" spans="1:8" ht="27" customHeight="1" x14ac:dyDescent="0.2">
      <c r="A59" s="41"/>
      <c r="B59" s="28" t="s">
        <v>531</v>
      </c>
      <c r="C59" s="42"/>
      <c r="D59" s="42"/>
    </row>
    <row r="60" spans="1:8" ht="27" customHeight="1" x14ac:dyDescent="0.2">
      <c r="A60" s="11"/>
      <c r="B60" s="28" t="s">
        <v>513</v>
      </c>
      <c r="C60" s="42"/>
      <c r="D60" s="42"/>
    </row>
    <row r="61" spans="1:8" ht="32.25" customHeight="1" x14ac:dyDescent="0.2">
      <c r="B61" s="5" t="s">
        <v>38</v>
      </c>
      <c r="E61" s="26"/>
      <c r="F61" s="375" t="s">
        <v>14</v>
      </c>
      <c r="G61" s="375"/>
      <c r="H61" s="375"/>
    </row>
  </sheetData>
  <mergeCells count="148">
    <mergeCell ref="F61:H61"/>
    <mergeCell ref="C56:D56"/>
    <mergeCell ref="E56:F56"/>
    <mergeCell ref="G56:H56"/>
    <mergeCell ref="C57:D57"/>
    <mergeCell ref="E57:F57"/>
    <mergeCell ref="G57:H57"/>
    <mergeCell ref="C52:D52"/>
    <mergeCell ref="E52:F52"/>
    <mergeCell ref="G52:H52"/>
    <mergeCell ref="C53:D53"/>
    <mergeCell ref="E53:F53"/>
    <mergeCell ref="G53:H53"/>
    <mergeCell ref="C50:D50"/>
    <mergeCell ref="E50:F50"/>
    <mergeCell ref="G50:H50"/>
    <mergeCell ref="C51:D51"/>
    <mergeCell ref="E51:F51"/>
    <mergeCell ref="G51:H51"/>
    <mergeCell ref="C48:D48"/>
    <mergeCell ref="E48:F48"/>
    <mergeCell ref="G48:H48"/>
    <mergeCell ref="C49:D49"/>
    <mergeCell ref="E49:F49"/>
    <mergeCell ref="G49:H49"/>
    <mergeCell ref="C46:D46"/>
    <mergeCell ref="E46:F46"/>
    <mergeCell ref="G46:H46"/>
    <mergeCell ref="C47:D47"/>
    <mergeCell ref="E47:F47"/>
    <mergeCell ref="G47:H47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  <mergeCell ref="C38:D38"/>
    <mergeCell ref="E38:F38"/>
    <mergeCell ref="G38:H38"/>
    <mergeCell ref="C36:D36"/>
    <mergeCell ref="E36:F36"/>
    <mergeCell ref="G36:H36"/>
    <mergeCell ref="C37:D37"/>
    <mergeCell ref="E37:F37"/>
    <mergeCell ref="G37:H37"/>
    <mergeCell ref="C34:D34"/>
    <mergeCell ref="E34:F34"/>
    <mergeCell ref="G34:H34"/>
    <mergeCell ref="C35:D35"/>
    <mergeCell ref="E35:F35"/>
    <mergeCell ref="G35:H35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C16:D16"/>
    <mergeCell ref="E16:F16"/>
    <mergeCell ref="G16:H16"/>
    <mergeCell ref="C17:D17"/>
    <mergeCell ref="E17:F17"/>
    <mergeCell ref="G17:H17"/>
    <mergeCell ref="C14:D14"/>
    <mergeCell ref="E14:F14"/>
    <mergeCell ref="G14:H14"/>
    <mergeCell ref="C15:D15"/>
    <mergeCell ref="E15:F15"/>
    <mergeCell ref="G15:H15"/>
    <mergeCell ref="C12:D12"/>
    <mergeCell ref="E12:F12"/>
    <mergeCell ref="G12:H12"/>
    <mergeCell ref="C13:D13"/>
    <mergeCell ref="E13:F13"/>
    <mergeCell ref="G13:H13"/>
    <mergeCell ref="C10:D10"/>
    <mergeCell ref="E10:F10"/>
    <mergeCell ref="G10:H10"/>
    <mergeCell ref="C11:D11"/>
    <mergeCell ref="E11:F11"/>
    <mergeCell ref="G11:H11"/>
    <mergeCell ref="A5:B5"/>
    <mergeCell ref="A6:B6"/>
    <mergeCell ref="A7:B7"/>
    <mergeCell ref="A8:B8"/>
    <mergeCell ref="A9:B9"/>
    <mergeCell ref="A10:A57"/>
    <mergeCell ref="A2:F2"/>
    <mergeCell ref="G2:H2"/>
    <mergeCell ref="A3:B4"/>
    <mergeCell ref="C3:D3"/>
    <mergeCell ref="E3:F3"/>
    <mergeCell ref="G3:H3"/>
  </mergeCells>
  <phoneticPr fontId="3"/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4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DDDA0-797A-4771-8C1E-AEE32B997FDF}">
  <sheetPr>
    <tabColor theme="6" tint="-0.499984740745262"/>
    <pageSetUpPr fitToPage="1"/>
  </sheetPr>
  <dimension ref="A1:H52"/>
  <sheetViews>
    <sheetView zoomScale="101" workbookViewId="0">
      <selection activeCell="B38" sqref="B38"/>
    </sheetView>
  </sheetViews>
  <sheetFormatPr defaultColWidth="9" defaultRowHeight="22.2" x14ac:dyDescent="0.2"/>
  <cols>
    <col min="1" max="1" width="3.88671875" style="284" customWidth="1"/>
    <col min="2" max="2" width="56" style="284" customWidth="1"/>
    <col min="3" max="8" width="20.44140625" style="287" customWidth="1"/>
    <col min="9" max="16384" width="9" style="284"/>
  </cols>
  <sheetData>
    <row r="1" spans="1:8" ht="39" customHeight="1" thickBot="1" x14ac:dyDescent="0.25">
      <c r="A1" s="282"/>
      <c r="B1" s="283" t="s">
        <v>608</v>
      </c>
      <c r="G1" s="405" t="s">
        <v>580</v>
      </c>
      <c r="H1" s="405"/>
    </row>
    <row r="2" spans="1:8" ht="26.25" customHeight="1" x14ac:dyDescent="0.2">
      <c r="A2" s="406" t="s">
        <v>649</v>
      </c>
      <c r="B2" s="407"/>
      <c r="C2" s="410" t="s">
        <v>599</v>
      </c>
      <c r="D2" s="411"/>
      <c r="E2" s="410" t="s">
        <v>600</v>
      </c>
      <c r="F2" s="411"/>
      <c r="G2" s="412" t="s">
        <v>601</v>
      </c>
      <c r="H2" s="413"/>
    </row>
    <row r="3" spans="1:8" ht="23.25" customHeight="1" x14ac:dyDescent="0.2">
      <c r="A3" s="408"/>
      <c r="B3" s="409"/>
      <c r="C3" s="288" t="s">
        <v>3</v>
      </c>
      <c r="D3" s="289" t="s">
        <v>4</v>
      </c>
      <c r="E3" s="288" t="s">
        <v>3</v>
      </c>
      <c r="F3" s="290" t="s">
        <v>4</v>
      </c>
      <c r="G3" s="291" t="s">
        <v>3</v>
      </c>
      <c r="H3" s="292" t="s">
        <v>4</v>
      </c>
    </row>
    <row r="4" spans="1:8" ht="30" customHeight="1" x14ac:dyDescent="0.2">
      <c r="A4" s="414" t="s">
        <v>597</v>
      </c>
      <c r="B4" s="415"/>
      <c r="C4" s="293" t="s">
        <v>602</v>
      </c>
      <c r="D4" s="294" t="s">
        <v>603</v>
      </c>
      <c r="E4" s="293" t="s">
        <v>604</v>
      </c>
      <c r="F4" s="295" t="s">
        <v>606</v>
      </c>
      <c r="G4" s="296" t="s">
        <v>605</v>
      </c>
      <c r="H4" s="297" t="s">
        <v>607</v>
      </c>
    </row>
    <row r="5" spans="1:8" ht="30" customHeight="1" x14ac:dyDescent="0.2">
      <c r="A5" s="414" t="s">
        <v>598</v>
      </c>
      <c r="B5" s="415"/>
      <c r="C5" s="298" t="s">
        <v>609</v>
      </c>
      <c r="D5" s="299" t="s">
        <v>610</v>
      </c>
      <c r="E5" s="298" t="s">
        <v>639</v>
      </c>
      <c r="F5" s="300" t="s">
        <v>611</v>
      </c>
      <c r="G5" s="301" t="s">
        <v>612</v>
      </c>
      <c r="H5" s="302" t="s">
        <v>613</v>
      </c>
    </row>
    <row r="6" spans="1:8" ht="30" customHeight="1" x14ac:dyDescent="0.2">
      <c r="A6" s="416" t="s">
        <v>73</v>
      </c>
      <c r="B6" s="417"/>
      <c r="C6" s="298" t="s">
        <v>614</v>
      </c>
      <c r="D6" s="299" t="s">
        <v>634</v>
      </c>
      <c r="E6" s="298" t="s">
        <v>615</v>
      </c>
      <c r="F6" s="300" t="s">
        <v>640</v>
      </c>
      <c r="G6" s="301" t="s">
        <v>616</v>
      </c>
      <c r="H6" s="302" t="s">
        <v>620</v>
      </c>
    </row>
    <row r="7" spans="1:8" ht="30" customHeight="1" x14ac:dyDescent="0.2">
      <c r="A7" s="416" t="s">
        <v>31</v>
      </c>
      <c r="B7" s="417"/>
      <c r="C7" s="298" t="s">
        <v>241</v>
      </c>
      <c r="D7" s="299" t="s">
        <v>635</v>
      </c>
      <c r="E7" s="298" t="s">
        <v>633</v>
      </c>
      <c r="F7" s="300" t="s">
        <v>641</v>
      </c>
      <c r="G7" s="301" t="s">
        <v>260</v>
      </c>
      <c r="H7" s="302" t="s">
        <v>621</v>
      </c>
    </row>
    <row r="8" spans="1:8" ht="30" customHeight="1" x14ac:dyDescent="0.2">
      <c r="A8" s="416" t="s">
        <v>32</v>
      </c>
      <c r="B8" s="417"/>
      <c r="C8" s="298" t="s">
        <v>627</v>
      </c>
      <c r="D8" s="299" t="s">
        <v>636</v>
      </c>
      <c r="E8" s="298" t="s">
        <v>632</v>
      </c>
      <c r="F8" s="300" t="s">
        <v>642</v>
      </c>
      <c r="G8" s="301" t="s">
        <v>617</v>
      </c>
      <c r="H8" s="302" t="s">
        <v>622</v>
      </c>
    </row>
    <row r="9" spans="1:8" ht="30" customHeight="1" x14ac:dyDescent="0.2">
      <c r="A9" s="416" t="s">
        <v>33</v>
      </c>
      <c r="B9" s="417"/>
      <c r="C9" s="298" t="s">
        <v>628</v>
      </c>
      <c r="D9" s="299" t="s">
        <v>637</v>
      </c>
      <c r="E9" s="298" t="s">
        <v>631</v>
      </c>
      <c r="F9" s="300" t="s">
        <v>643</v>
      </c>
      <c r="G9" s="301" t="s">
        <v>618</v>
      </c>
      <c r="H9" s="302" t="s">
        <v>623</v>
      </c>
    </row>
    <row r="10" spans="1:8" ht="30" customHeight="1" x14ac:dyDescent="0.2">
      <c r="A10" s="403" t="s">
        <v>34</v>
      </c>
      <c r="B10" s="404"/>
      <c r="C10" s="303" t="s">
        <v>629</v>
      </c>
      <c r="D10" s="304" t="s">
        <v>638</v>
      </c>
      <c r="E10" s="303" t="s">
        <v>630</v>
      </c>
      <c r="F10" s="305" t="s">
        <v>644</v>
      </c>
      <c r="G10" s="306" t="s">
        <v>619</v>
      </c>
      <c r="H10" s="307" t="s">
        <v>624</v>
      </c>
    </row>
    <row r="11" spans="1:8" ht="30" customHeight="1" x14ac:dyDescent="0.2">
      <c r="A11" s="418" t="s">
        <v>645</v>
      </c>
      <c r="B11" s="419"/>
      <c r="C11" s="420" t="s">
        <v>429</v>
      </c>
      <c r="D11" s="421"/>
      <c r="E11" s="420" t="s">
        <v>430</v>
      </c>
      <c r="F11" s="422"/>
      <c r="G11" s="423" t="s">
        <v>431</v>
      </c>
      <c r="H11" s="424"/>
    </row>
    <row r="12" spans="1:8" ht="30" customHeight="1" x14ac:dyDescent="0.2">
      <c r="A12" s="425" t="s">
        <v>646</v>
      </c>
      <c r="B12" s="426"/>
      <c r="C12" s="427" t="s">
        <v>377</v>
      </c>
      <c r="D12" s="428"/>
      <c r="E12" s="427" t="s">
        <v>378</v>
      </c>
      <c r="F12" s="429"/>
      <c r="G12" s="430" t="s">
        <v>379</v>
      </c>
      <c r="H12" s="431"/>
    </row>
    <row r="13" spans="1:8" ht="30" customHeight="1" x14ac:dyDescent="0.2">
      <c r="A13" s="432" t="s">
        <v>647</v>
      </c>
      <c r="B13" s="433"/>
      <c r="C13" s="434" t="s">
        <v>486</v>
      </c>
      <c r="D13" s="435"/>
      <c r="E13" s="434" t="s">
        <v>487</v>
      </c>
      <c r="F13" s="436"/>
      <c r="G13" s="437" t="s">
        <v>428</v>
      </c>
      <c r="H13" s="438"/>
    </row>
    <row r="14" spans="1:8" ht="30" customHeight="1" x14ac:dyDescent="0.2">
      <c r="A14" s="439" t="s">
        <v>217</v>
      </c>
      <c r="B14" s="317" t="s">
        <v>36</v>
      </c>
      <c r="C14" s="420" t="s">
        <v>37</v>
      </c>
      <c r="D14" s="422"/>
      <c r="E14" s="420" t="s">
        <v>97</v>
      </c>
      <c r="F14" s="422"/>
      <c r="G14" s="423" t="s">
        <v>186</v>
      </c>
      <c r="H14" s="424"/>
    </row>
    <row r="15" spans="1:8" ht="30" customHeight="1" x14ac:dyDescent="0.2">
      <c r="A15" s="440"/>
      <c r="B15" s="318" t="s">
        <v>45</v>
      </c>
      <c r="C15" s="427" t="s">
        <v>99</v>
      </c>
      <c r="D15" s="429"/>
      <c r="E15" s="427" t="s">
        <v>200</v>
      </c>
      <c r="F15" s="429"/>
      <c r="G15" s="430" t="s">
        <v>201</v>
      </c>
      <c r="H15" s="431"/>
    </row>
    <row r="16" spans="1:8" ht="30" customHeight="1" x14ac:dyDescent="0.2">
      <c r="A16" s="440"/>
      <c r="B16" s="317" t="s">
        <v>438</v>
      </c>
      <c r="C16" s="427" t="s">
        <v>72</v>
      </c>
      <c r="D16" s="428"/>
      <c r="E16" s="427" t="s">
        <v>98</v>
      </c>
      <c r="F16" s="429"/>
      <c r="G16" s="430" t="s">
        <v>212</v>
      </c>
      <c r="H16" s="431"/>
    </row>
    <row r="17" spans="1:8" ht="30" customHeight="1" x14ac:dyDescent="0.2">
      <c r="A17" s="440"/>
      <c r="B17" s="317" t="s">
        <v>71</v>
      </c>
      <c r="C17" s="427" t="s">
        <v>60</v>
      </c>
      <c r="D17" s="428"/>
      <c r="E17" s="427" t="s">
        <v>99</v>
      </c>
      <c r="F17" s="429"/>
      <c r="G17" s="430" t="s">
        <v>213</v>
      </c>
      <c r="H17" s="431"/>
    </row>
    <row r="18" spans="1:8" ht="30" customHeight="1" x14ac:dyDescent="0.2">
      <c r="A18" s="440"/>
      <c r="B18" s="317" t="s">
        <v>437</v>
      </c>
      <c r="C18" s="442" t="s">
        <v>85</v>
      </c>
      <c r="D18" s="443"/>
      <c r="E18" s="442" t="s">
        <v>60</v>
      </c>
      <c r="F18" s="444"/>
      <c r="G18" s="445" t="s">
        <v>98</v>
      </c>
      <c r="H18" s="446"/>
    </row>
    <row r="19" spans="1:8" ht="30" customHeight="1" x14ac:dyDescent="0.2">
      <c r="A19" s="440"/>
      <c r="B19" s="317" t="s">
        <v>9</v>
      </c>
      <c r="C19" s="447" t="s">
        <v>204</v>
      </c>
      <c r="D19" s="448"/>
      <c r="E19" s="447" t="s">
        <v>206</v>
      </c>
      <c r="F19" s="448"/>
      <c r="G19" s="449" t="s">
        <v>214</v>
      </c>
      <c r="H19" s="450"/>
    </row>
    <row r="20" spans="1:8" ht="30" customHeight="1" x14ac:dyDescent="0.2">
      <c r="A20" s="440"/>
      <c r="B20" s="317" t="s">
        <v>432</v>
      </c>
      <c r="C20" s="427" t="s">
        <v>433</v>
      </c>
      <c r="D20" s="429"/>
      <c r="E20" s="427" t="s">
        <v>434</v>
      </c>
      <c r="F20" s="429"/>
      <c r="G20" s="430" t="s">
        <v>435</v>
      </c>
      <c r="H20" s="431"/>
    </row>
    <row r="21" spans="1:8" ht="30" customHeight="1" x14ac:dyDescent="0.2">
      <c r="A21" s="440"/>
      <c r="B21" s="317" t="s">
        <v>436</v>
      </c>
      <c r="C21" s="427" t="s">
        <v>205</v>
      </c>
      <c r="D21" s="429"/>
      <c r="E21" s="427" t="s">
        <v>207</v>
      </c>
      <c r="F21" s="429"/>
      <c r="G21" s="430" t="s">
        <v>215</v>
      </c>
      <c r="H21" s="431"/>
    </row>
    <row r="22" spans="1:8" ht="30" customHeight="1" x14ac:dyDescent="0.2">
      <c r="A22" s="440"/>
      <c r="B22" s="317" t="s">
        <v>86</v>
      </c>
      <c r="C22" s="427" t="s">
        <v>380</v>
      </c>
      <c r="D22" s="429"/>
      <c r="E22" s="427" t="s">
        <v>407</v>
      </c>
      <c r="F22" s="429"/>
      <c r="G22" s="430" t="s">
        <v>381</v>
      </c>
      <c r="H22" s="431"/>
    </row>
    <row r="23" spans="1:8" ht="30" customHeight="1" x14ac:dyDescent="0.2">
      <c r="A23" s="440"/>
      <c r="B23" s="342" t="s">
        <v>652</v>
      </c>
      <c r="C23" s="427" t="s">
        <v>593</v>
      </c>
      <c r="D23" s="429"/>
      <c r="E23" s="427" t="s">
        <v>594</v>
      </c>
      <c r="F23" s="429"/>
      <c r="G23" s="430" t="s">
        <v>595</v>
      </c>
      <c r="H23" s="431"/>
    </row>
    <row r="24" spans="1:8" ht="30" customHeight="1" x14ac:dyDescent="0.2">
      <c r="A24" s="440"/>
      <c r="B24" s="317" t="s">
        <v>374</v>
      </c>
      <c r="C24" s="427" t="s">
        <v>468</v>
      </c>
      <c r="D24" s="429"/>
      <c r="E24" s="427" t="s">
        <v>344</v>
      </c>
      <c r="F24" s="429"/>
      <c r="G24" s="430" t="s">
        <v>488</v>
      </c>
      <c r="H24" s="431"/>
    </row>
    <row r="25" spans="1:8" ht="30" customHeight="1" x14ac:dyDescent="0.2">
      <c r="A25" s="440"/>
      <c r="B25" s="317" t="s">
        <v>169</v>
      </c>
      <c r="C25" s="427" t="s">
        <v>121</v>
      </c>
      <c r="D25" s="429"/>
      <c r="E25" s="427" t="s">
        <v>121</v>
      </c>
      <c r="F25" s="429"/>
      <c r="G25" s="430" t="s">
        <v>121</v>
      </c>
      <c r="H25" s="431"/>
    </row>
    <row r="26" spans="1:8" ht="30" customHeight="1" x14ac:dyDescent="0.2">
      <c r="A26" s="440"/>
      <c r="B26" s="317" t="s">
        <v>269</v>
      </c>
      <c r="C26" s="427" t="s">
        <v>202</v>
      </c>
      <c r="D26" s="429"/>
      <c r="E26" s="427" t="s">
        <v>202</v>
      </c>
      <c r="F26" s="429"/>
      <c r="G26" s="430" t="s">
        <v>202</v>
      </c>
      <c r="H26" s="431"/>
    </row>
    <row r="27" spans="1:8" ht="30" customHeight="1" x14ac:dyDescent="0.2">
      <c r="A27" s="440"/>
      <c r="B27" s="317" t="s">
        <v>553</v>
      </c>
      <c r="C27" s="427" t="s">
        <v>557</v>
      </c>
      <c r="D27" s="429"/>
      <c r="E27" s="427" t="s">
        <v>557</v>
      </c>
      <c r="F27" s="429"/>
      <c r="G27" s="430" t="s">
        <v>557</v>
      </c>
      <c r="H27" s="431"/>
    </row>
    <row r="28" spans="1:8" ht="30" customHeight="1" x14ac:dyDescent="0.2">
      <c r="A28" s="440"/>
      <c r="B28" s="317" t="s">
        <v>15</v>
      </c>
      <c r="C28" s="298" t="s">
        <v>270</v>
      </c>
      <c r="D28" s="299" t="s">
        <v>268</v>
      </c>
      <c r="E28" s="298" t="s">
        <v>270</v>
      </c>
      <c r="F28" s="300" t="s">
        <v>268</v>
      </c>
      <c r="G28" s="301" t="s">
        <v>270</v>
      </c>
      <c r="H28" s="302" t="s">
        <v>268</v>
      </c>
    </row>
    <row r="29" spans="1:8" ht="30" customHeight="1" x14ac:dyDescent="0.2">
      <c r="A29" s="440"/>
      <c r="B29" s="319" t="s">
        <v>16</v>
      </c>
      <c r="C29" s="427" t="s">
        <v>489</v>
      </c>
      <c r="D29" s="429" t="s">
        <v>39</v>
      </c>
      <c r="E29" s="427" t="s">
        <v>489</v>
      </c>
      <c r="F29" s="429" t="s">
        <v>39</v>
      </c>
      <c r="G29" s="430" t="s">
        <v>489</v>
      </c>
      <c r="H29" s="431" t="s">
        <v>39</v>
      </c>
    </row>
    <row r="30" spans="1:8" ht="30" customHeight="1" x14ac:dyDescent="0.2">
      <c r="A30" s="440"/>
      <c r="B30" s="320" t="s">
        <v>78</v>
      </c>
      <c r="C30" s="427" t="s">
        <v>490</v>
      </c>
      <c r="D30" s="429" t="s">
        <v>40</v>
      </c>
      <c r="E30" s="427" t="s">
        <v>490</v>
      </c>
      <c r="F30" s="429" t="s">
        <v>40</v>
      </c>
      <c r="G30" s="430" t="s">
        <v>490</v>
      </c>
      <c r="H30" s="431" t="s">
        <v>40</v>
      </c>
    </row>
    <row r="31" spans="1:8" ht="30" customHeight="1" x14ac:dyDescent="0.2">
      <c r="A31" s="440"/>
      <c r="B31" s="321" t="s">
        <v>79</v>
      </c>
      <c r="C31" s="427" t="s">
        <v>444</v>
      </c>
      <c r="D31" s="429" t="s">
        <v>41</v>
      </c>
      <c r="E31" s="427" t="s">
        <v>444</v>
      </c>
      <c r="F31" s="429" t="s">
        <v>41</v>
      </c>
      <c r="G31" s="430" t="s">
        <v>444</v>
      </c>
      <c r="H31" s="431" t="s">
        <v>41</v>
      </c>
    </row>
    <row r="32" spans="1:8" ht="30" customHeight="1" x14ac:dyDescent="0.2">
      <c r="A32" s="440"/>
      <c r="B32" s="322" t="s">
        <v>80</v>
      </c>
      <c r="C32" s="427" t="s">
        <v>444</v>
      </c>
      <c r="D32" s="429" t="s">
        <v>41</v>
      </c>
      <c r="E32" s="427" t="s">
        <v>444</v>
      </c>
      <c r="F32" s="429" t="s">
        <v>41</v>
      </c>
      <c r="G32" s="430" t="s">
        <v>444</v>
      </c>
      <c r="H32" s="431" t="s">
        <v>41</v>
      </c>
    </row>
    <row r="33" spans="1:8" ht="30" customHeight="1" x14ac:dyDescent="0.2">
      <c r="A33" s="440"/>
      <c r="B33" s="317" t="s">
        <v>35</v>
      </c>
      <c r="C33" s="427" t="s">
        <v>136</v>
      </c>
      <c r="D33" s="429" t="s">
        <v>42</v>
      </c>
      <c r="E33" s="427" t="s">
        <v>136</v>
      </c>
      <c r="F33" s="429" t="s">
        <v>42</v>
      </c>
      <c r="G33" s="430" t="s">
        <v>136</v>
      </c>
      <c r="H33" s="431" t="s">
        <v>42</v>
      </c>
    </row>
    <row r="34" spans="1:8" ht="30" customHeight="1" x14ac:dyDescent="0.2">
      <c r="A34" s="440"/>
      <c r="B34" s="317" t="s">
        <v>17</v>
      </c>
      <c r="C34" s="427" t="s">
        <v>20</v>
      </c>
      <c r="D34" s="429" t="s">
        <v>20</v>
      </c>
      <c r="E34" s="427" t="s">
        <v>20</v>
      </c>
      <c r="F34" s="429" t="s">
        <v>20</v>
      </c>
      <c r="G34" s="430" t="s">
        <v>20</v>
      </c>
      <c r="H34" s="431" t="s">
        <v>20</v>
      </c>
    </row>
    <row r="35" spans="1:8" ht="30" customHeight="1" x14ac:dyDescent="0.2">
      <c r="A35" s="440"/>
      <c r="B35" s="317" t="s">
        <v>18</v>
      </c>
      <c r="C35" s="427" t="s">
        <v>20</v>
      </c>
      <c r="D35" s="429" t="s">
        <v>20</v>
      </c>
      <c r="E35" s="427" t="s">
        <v>20</v>
      </c>
      <c r="F35" s="429" t="s">
        <v>20</v>
      </c>
      <c r="G35" s="430" t="s">
        <v>20</v>
      </c>
      <c r="H35" s="431" t="s">
        <v>20</v>
      </c>
    </row>
    <row r="36" spans="1:8" ht="30" customHeight="1" x14ac:dyDescent="0.2">
      <c r="A36" s="440"/>
      <c r="B36" s="319" t="s">
        <v>198</v>
      </c>
      <c r="C36" s="309" t="s">
        <v>21</v>
      </c>
      <c r="D36" s="310" t="s">
        <v>174</v>
      </c>
      <c r="E36" s="309" t="s">
        <v>21</v>
      </c>
      <c r="F36" s="311" t="s">
        <v>174</v>
      </c>
      <c r="G36" s="312" t="s">
        <v>21</v>
      </c>
      <c r="H36" s="313" t="s">
        <v>174</v>
      </c>
    </row>
    <row r="37" spans="1:8" ht="30" customHeight="1" x14ac:dyDescent="0.2">
      <c r="A37" s="440"/>
      <c r="B37" s="323" t="s">
        <v>203</v>
      </c>
      <c r="C37" s="293" t="s">
        <v>175</v>
      </c>
      <c r="D37" s="308" t="s">
        <v>21</v>
      </c>
      <c r="E37" s="293" t="s">
        <v>175</v>
      </c>
      <c r="F37" s="308" t="s">
        <v>21</v>
      </c>
      <c r="G37" s="296" t="s">
        <v>175</v>
      </c>
      <c r="H37" s="314" t="s">
        <v>21</v>
      </c>
    </row>
    <row r="38" spans="1:8" ht="30" customHeight="1" x14ac:dyDescent="0.2">
      <c r="A38" s="440"/>
      <c r="B38" s="343" t="s">
        <v>651</v>
      </c>
      <c r="C38" s="384" t="s">
        <v>20</v>
      </c>
      <c r="D38" s="385" t="s">
        <v>20</v>
      </c>
      <c r="E38" s="384" t="s">
        <v>20</v>
      </c>
      <c r="F38" s="385" t="s">
        <v>20</v>
      </c>
      <c r="G38" s="384" t="s">
        <v>20</v>
      </c>
      <c r="H38" s="385" t="s">
        <v>20</v>
      </c>
    </row>
    <row r="39" spans="1:8" ht="30" customHeight="1" thickBot="1" x14ac:dyDescent="0.25">
      <c r="A39" s="441"/>
      <c r="B39" s="324" t="s">
        <v>19</v>
      </c>
      <c r="C39" s="451" t="s">
        <v>176</v>
      </c>
      <c r="D39" s="452" t="s">
        <v>43</v>
      </c>
      <c r="E39" s="451" t="s">
        <v>176</v>
      </c>
      <c r="F39" s="452" t="s">
        <v>43</v>
      </c>
      <c r="G39" s="453" t="s">
        <v>176</v>
      </c>
      <c r="H39" s="454" t="s">
        <v>43</v>
      </c>
    </row>
    <row r="40" spans="1:8" ht="12.75" customHeight="1" x14ac:dyDescent="0.2">
      <c r="A40" s="285"/>
      <c r="C40" s="286"/>
      <c r="D40" s="286"/>
    </row>
    <row r="41" spans="1:8" ht="27.75" customHeight="1" x14ac:dyDescent="0.2">
      <c r="A41" s="285"/>
      <c r="B41" s="287" t="s">
        <v>69</v>
      </c>
      <c r="C41" s="286"/>
      <c r="D41" s="286"/>
      <c r="G41" s="287" t="s">
        <v>625</v>
      </c>
    </row>
    <row r="42" spans="1:8" ht="32.25" customHeight="1" x14ac:dyDescent="0.2">
      <c r="A42" s="282"/>
      <c r="B42" s="284" t="s">
        <v>38</v>
      </c>
      <c r="F42" s="315"/>
      <c r="G42" s="316"/>
      <c r="H42" s="316"/>
    </row>
    <row r="43" spans="1:8" x14ac:dyDescent="0.2">
      <c r="A43" s="282"/>
    </row>
    <row r="44" spans="1:8" x14ac:dyDescent="0.2">
      <c r="A44" s="282"/>
    </row>
    <row r="45" spans="1:8" x14ac:dyDescent="0.2">
      <c r="A45" s="282"/>
    </row>
    <row r="46" spans="1:8" x14ac:dyDescent="0.2">
      <c r="A46" s="282"/>
    </row>
    <row r="47" spans="1:8" x14ac:dyDescent="0.2">
      <c r="A47" s="282"/>
    </row>
    <row r="48" spans="1:8" x14ac:dyDescent="0.2">
      <c r="A48" s="282"/>
    </row>
    <row r="49" spans="1:1" x14ac:dyDescent="0.2">
      <c r="A49" s="282"/>
    </row>
    <row r="50" spans="1:1" x14ac:dyDescent="0.2">
      <c r="A50" s="282"/>
    </row>
    <row r="51" spans="1:1" x14ac:dyDescent="0.2">
      <c r="A51" s="282"/>
    </row>
    <row r="52" spans="1:1" x14ac:dyDescent="0.2">
      <c r="A52" s="282"/>
    </row>
  </sheetData>
  <mergeCells count="94">
    <mergeCell ref="C39:D39"/>
    <mergeCell ref="E39:F39"/>
    <mergeCell ref="G39:H39"/>
    <mergeCell ref="C35:D35"/>
    <mergeCell ref="E35:F35"/>
    <mergeCell ref="G35:H35"/>
    <mergeCell ref="C38:D38"/>
    <mergeCell ref="E38:F38"/>
    <mergeCell ref="G38:H38"/>
    <mergeCell ref="C33:D33"/>
    <mergeCell ref="E33:F33"/>
    <mergeCell ref="G33:H33"/>
    <mergeCell ref="C34:D34"/>
    <mergeCell ref="E34:F34"/>
    <mergeCell ref="G34:H34"/>
    <mergeCell ref="C31:D31"/>
    <mergeCell ref="E31:F31"/>
    <mergeCell ref="G31:H31"/>
    <mergeCell ref="C32:D32"/>
    <mergeCell ref="E32:F32"/>
    <mergeCell ref="G32:H32"/>
    <mergeCell ref="C29:D29"/>
    <mergeCell ref="E29:F29"/>
    <mergeCell ref="G29:H29"/>
    <mergeCell ref="C30:D30"/>
    <mergeCell ref="E30:F30"/>
    <mergeCell ref="G30:H30"/>
    <mergeCell ref="C26:D26"/>
    <mergeCell ref="E26:F26"/>
    <mergeCell ref="G26:H26"/>
    <mergeCell ref="C27:D27"/>
    <mergeCell ref="E27:F27"/>
    <mergeCell ref="G27:H27"/>
    <mergeCell ref="C24:D24"/>
    <mergeCell ref="E24:F24"/>
    <mergeCell ref="G24:H24"/>
    <mergeCell ref="C25:D25"/>
    <mergeCell ref="E25:F25"/>
    <mergeCell ref="G25:H25"/>
    <mergeCell ref="C22:D22"/>
    <mergeCell ref="E22:F22"/>
    <mergeCell ref="G22:H22"/>
    <mergeCell ref="C23:D23"/>
    <mergeCell ref="E23:F23"/>
    <mergeCell ref="G23:H23"/>
    <mergeCell ref="C20:D20"/>
    <mergeCell ref="E20:F20"/>
    <mergeCell ref="G20:H20"/>
    <mergeCell ref="C21:D21"/>
    <mergeCell ref="E21:F21"/>
    <mergeCell ref="G21:H21"/>
    <mergeCell ref="G17:H17"/>
    <mergeCell ref="C18:D18"/>
    <mergeCell ref="E18:F18"/>
    <mergeCell ref="G18:H18"/>
    <mergeCell ref="C19:D19"/>
    <mergeCell ref="E19:F19"/>
    <mergeCell ref="G19:H19"/>
    <mergeCell ref="A13:B13"/>
    <mergeCell ref="C13:D13"/>
    <mergeCell ref="E13:F13"/>
    <mergeCell ref="G13:H13"/>
    <mergeCell ref="A14:A39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A11:B11"/>
    <mergeCell ref="C11:D11"/>
    <mergeCell ref="E11:F11"/>
    <mergeCell ref="G11:H11"/>
    <mergeCell ref="A12:B12"/>
    <mergeCell ref="C12:D12"/>
    <mergeCell ref="E12:F12"/>
    <mergeCell ref="G12:H12"/>
    <mergeCell ref="A10:B10"/>
    <mergeCell ref="G1:H1"/>
    <mergeCell ref="A2:B3"/>
    <mergeCell ref="C2:D2"/>
    <mergeCell ref="E2:F2"/>
    <mergeCell ref="G2:H2"/>
    <mergeCell ref="A4:B4"/>
    <mergeCell ref="A5:B5"/>
    <mergeCell ref="A6:B6"/>
    <mergeCell ref="A7:B7"/>
    <mergeCell ref="A8:B8"/>
    <mergeCell ref="A9:B9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0E2E-B2E1-46F5-BE43-8D2EBE6FF5A4}">
  <sheetPr>
    <tabColor theme="6" tint="-0.499984740745262"/>
    <pageSetUpPr fitToPage="1"/>
  </sheetPr>
  <dimension ref="A1:H51"/>
  <sheetViews>
    <sheetView topLeftCell="A10" zoomScale="101" workbookViewId="0">
      <selection activeCell="M17" sqref="M17"/>
    </sheetView>
  </sheetViews>
  <sheetFormatPr defaultColWidth="9" defaultRowHeight="22.2" x14ac:dyDescent="0.2"/>
  <cols>
    <col min="1" max="1" width="3.88671875" style="284" customWidth="1"/>
    <col min="2" max="2" width="56" style="284" customWidth="1"/>
    <col min="3" max="8" width="20.44140625" style="287" customWidth="1"/>
    <col min="9" max="16384" width="9" style="284"/>
  </cols>
  <sheetData>
    <row r="1" spans="1:8" ht="39" customHeight="1" thickBot="1" x14ac:dyDescent="0.25">
      <c r="A1" s="282"/>
      <c r="B1" s="283" t="s">
        <v>608</v>
      </c>
      <c r="E1" s="283" t="s">
        <v>658</v>
      </c>
      <c r="G1" s="573" t="s">
        <v>657</v>
      </c>
      <c r="H1" s="573"/>
    </row>
    <row r="2" spans="1:8" ht="26.25" customHeight="1" x14ac:dyDescent="0.2">
      <c r="A2" s="406" t="s">
        <v>649</v>
      </c>
      <c r="B2" s="407"/>
      <c r="C2" s="410" t="s">
        <v>599</v>
      </c>
      <c r="D2" s="411"/>
      <c r="E2" s="412" t="s">
        <v>600</v>
      </c>
      <c r="F2" s="413"/>
      <c r="G2" s="412" t="s">
        <v>601</v>
      </c>
      <c r="H2" s="413"/>
    </row>
    <row r="3" spans="1:8" ht="23.25" customHeight="1" x14ac:dyDescent="0.2">
      <c r="A3" s="408"/>
      <c r="B3" s="409"/>
      <c r="C3" s="574" t="s">
        <v>3</v>
      </c>
      <c r="D3" s="575" t="s">
        <v>4</v>
      </c>
      <c r="E3" s="576" t="s">
        <v>3</v>
      </c>
      <c r="F3" s="577" t="s">
        <v>4</v>
      </c>
      <c r="G3" s="576" t="s">
        <v>3</v>
      </c>
      <c r="H3" s="577" t="s">
        <v>4</v>
      </c>
    </row>
    <row r="4" spans="1:8" ht="30" customHeight="1" x14ac:dyDescent="0.2">
      <c r="A4" s="414" t="s">
        <v>597</v>
      </c>
      <c r="B4" s="415"/>
      <c r="C4" s="578" t="s">
        <v>392</v>
      </c>
      <c r="D4" s="579" t="s">
        <v>411</v>
      </c>
      <c r="E4" s="580" t="s">
        <v>472</v>
      </c>
      <c r="F4" s="581" t="s">
        <v>408</v>
      </c>
      <c r="G4" s="580" t="s">
        <v>473</v>
      </c>
      <c r="H4" s="581" t="s">
        <v>393</v>
      </c>
    </row>
    <row r="5" spans="1:8" ht="30" customHeight="1" x14ac:dyDescent="0.2">
      <c r="A5" s="414" t="s">
        <v>598</v>
      </c>
      <c r="B5" s="415"/>
      <c r="C5" s="582" t="s">
        <v>394</v>
      </c>
      <c r="D5" s="583" t="s">
        <v>474</v>
      </c>
      <c r="E5" s="584" t="s">
        <v>395</v>
      </c>
      <c r="F5" s="585" t="s">
        <v>287</v>
      </c>
      <c r="G5" s="584" t="s">
        <v>396</v>
      </c>
      <c r="H5" s="585" t="s">
        <v>475</v>
      </c>
    </row>
    <row r="6" spans="1:8" ht="30" customHeight="1" x14ac:dyDescent="0.2">
      <c r="A6" s="416" t="s">
        <v>73</v>
      </c>
      <c r="B6" s="417"/>
      <c r="C6" s="586" t="s">
        <v>397</v>
      </c>
      <c r="D6" s="583" t="s">
        <v>401</v>
      </c>
      <c r="E6" s="584" t="s">
        <v>478</v>
      </c>
      <c r="F6" s="585" t="s">
        <v>403</v>
      </c>
      <c r="G6" s="584" t="s">
        <v>398</v>
      </c>
      <c r="H6" s="585" t="s">
        <v>484</v>
      </c>
    </row>
    <row r="7" spans="1:8" ht="30" customHeight="1" x14ac:dyDescent="0.2">
      <c r="A7" s="416" t="s">
        <v>31</v>
      </c>
      <c r="B7" s="417"/>
      <c r="C7" s="586" t="s">
        <v>476</v>
      </c>
      <c r="D7" s="583" t="s">
        <v>402</v>
      </c>
      <c r="E7" s="584" t="s">
        <v>479</v>
      </c>
      <c r="F7" s="585" t="s">
        <v>404</v>
      </c>
      <c r="G7" s="584" t="s">
        <v>399</v>
      </c>
      <c r="H7" s="585" t="s">
        <v>405</v>
      </c>
    </row>
    <row r="8" spans="1:8" ht="30" customHeight="1" x14ac:dyDescent="0.2">
      <c r="A8" s="416" t="s">
        <v>32</v>
      </c>
      <c r="B8" s="417"/>
      <c r="C8" s="586" t="s">
        <v>224</v>
      </c>
      <c r="D8" s="583" t="s">
        <v>273</v>
      </c>
      <c r="E8" s="584" t="s">
        <v>480</v>
      </c>
      <c r="F8" s="585" t="s">
        <v>308</v>
      </c>
      <c r="G8" s="584" t="s">
        <v>406</v>
      </c>
      <c r="H8" s="585" t="s">
        <v>299</v>
      </c>
    </row>
    <row r="9" spans="1:8" ht="30" customHeight="1" x14ac:dyDescent="0.2">
      <c r="A9" s="416" t="s">
        <v>33</v>
      </c>
      <c r="B9" s="417"/>
      <c r="C9" s="586" t="s">
        <v>400</v>
      </c>
      <c r="D9" s="583" t="s">
        <v>477</v>
      </c>
      <c r="E9" s="584" t="s">
        <v>175</v>
      </c>
      <c r="F9" s="585" t="s">
        <v>482</v>
      </c>
      <c r="G9" s="584" t="s">
        <v>174</v>
      </c>
      <c r="H9" s="585" t="s">
        <v>257</v>
      </c>
    </row>
    <row r="10" spans="1:8" ht="30" customHeight="1" x14ac:dyDescent="0.2">
      <c r="A10" s="403" t="s">
        <v>34</v>
      </c>
      <c r="B10" s="404"/>
      <c r="C10" s="587" t="s">
        <v>491</v>
      </c>
      <c r="D10" s="588" t="s">
        <v>492</v>
      </c>
      <c r="E10" s="589" t="s">
        <v>409</v>
      </c>
      <c r="F10" s="590" t="s">
        <v>483</v>
      </c>
      <c r="G10" s="589" t="s">
        <v>481</v>
      </c>
      <c r="H10" s="590" t="s">
        <v>485</v>
      </c>
    </row>
    <row r="11" spans="1:8" ht="30" customHeight="1" x14ac:dyDescent="0.2">
      <c r="A11" s="418" t="s">
        <v>645</v>
      </c>
      <c r="B11" s="419"/>
      <c r="C11" s="591" t="s">
        <v>429</v>
      </c>
      <c r="D11" s="592"/>
      <c r="E11" s="593" t="s">
        <v>430</v>
      </c>
      <c r="F11" s="594"/>
      <c r="G11" s="593" t="s">
        <v>431</v>
      </c>
      <c r="H11" s="594"/>
    </row>
    <row r="12" spans="1:8" ht="30" customHeight="1" x14ac:dyDescent="0.2">
      <c r="A12" s="425" t="s">
        <v>646</v>
      </c>
      <c r="B12" s="426"/>
      <c r="C12" s="595" t="s">
        <v>377</v>
      </c>
      <c r="D12" s="596"/>
      <c r="E12" s="597" t="s">
        <v>378</v>
      </c>
      <c r="F12" s="598"/>
      <c r="G12" s="597" t="s">
        <v>379</v>
      </c>
      <c r="H12" s="598"/>
    </row>
    <row r="13" spans="1:8" ht="30" customHeight="1" x14ac:dyDescent="0.2">
      <c r="A13" s="432" t="s">
        <v>647</v>
      </c>
      <c r="B13" s="433"/>
      <c r="C13" s="599" t="s">
        <v>486</v>
      </c>
      <c r="D13" s="600"/>
      <c r="E13" s="601" t="s">
        <v>487</v>
      </c>
      <c r="F13" s="602"/>
      <c r="G13" s="601" t="s">
        <v>428</v>
      </c>
      <c r="H13" s="602"/>
    </row>
    <row r="14" spans="1:8" ht="30" customHeight="1" x14ac:dyDescent="0.2">
      <c r="A14" s="439" t="s">
        <v>217</v>
      </c>
      <c r="B14" s="317" t="s">
        <v>36</v>
      </c>
      <c r="C14" s="591" t="s">
        <v>37</v>
      </c>
      <c r="D14" s="592"/>
      <c r="E14" s="593" t="s">
        <v>97</v>
      </c>
      <c r="F14" s="594"/>
      <c r="G14" s="593" t="s">
        <v>186</v>
      </c>
      <c r="H14" s="594"/>
    </row>
    <row r="15" spans="1:8" ht="30" customHeight="1" x14ac:dyDescent="0.2">
      <c r="A15" s="440"/>
      <c r="B15" s="318" t="s">
        <v>45</v>
      </c>
      <c r="C15" s="595" t="s">
        <v>99</v>
      </c>
      <c r="D15" s="596"/>
      <c r="E15" s="597" t="s">
        <v>200</v>
      </c>
      <c r="F15" s="598"/>
      <c r="G15" s="597" t="s">
        <v>201</v>
      </c>
      <c r="H15" s="598"/>
    </row>
    <row r="16" spans="1:8" ht="30" customHeight="1" x14ac:dyDescent="0.2">
      <c r="A16" s="440"/>
      <c r="B16" s="317" t="s">
        <v>438</v>
      </c>
      <c r="C16" s="595" t="s">
        <v>72</v>
      </c>
      <c r="D16" s="596"/>
      <c r="E16" s="597" t="s">
        <v>98</v>
      </c>
      <c r="F16" s="598"/>
      <c r="G16" s="597" t="s">
        <v>212</v>
      </c>
      <c r="H16" s="598"/>
    </row>
    <row r="17" spans="1:8" ht="30" customHeight="1" x14ac:dyDescent="0.2">
      <c r="A17" s="440"/>
      <c r="B17" s="317" t="s">
        <v>71</v>
      </c>
      <c r="C17" s="595" t="s">
        <v>60</v>
      </c>
      <c r="D17" s="596"/>
      <c r="E17" s="597" t="s">
        <v>99</v>
      </c>
      <c r="F17" s="598"/>
      <c r="G17" s="597" t="s">
        <v>213</v>
      </c>
      <c r="H17" s="598"/>
    </row>
    <row r="18" spans="1:8" ht="30" customHeight="1" x14ac:dyDescent="0.2">
      <c r="A18" s="440"/>
      <c r="B18" s="317" t="s">
        <v>437</v>
      </c>
      <c r="C18" s="603" t="s">
        <v>85</v>
      </c>
      <c r="D18" s="604"/>
      <c r="E18" s="605" t="s">
        <v>60</v>
      </c>
      <c r="F18" s="606"/>
      <c r="G18" s="605" t="s">
        <v>98</v>
      </c>
      <c r="H18" s="606"/>
    </row>
    <row r="19" spans="1:8" ht="30" customHeight="1" x14ac:dyDescent="0.2">
      <c r="A19" s="440"/>
      <c r="B19" s="317" t="s">
        <v>9</v>
      </c>
      <c r="C19" s="607" t="s">
        <v>204</v>
      </c>
      <c r="D19" s="608"/>
      <c r="E19" s="609" t="s">
        <v>206</v>
      </c>
      <c r="F19" s="610"/>
      <c r="G19" s="611" t="s">
        <v>214</v>
      </c>
      <c r="H19" s="612"/>
    </row>
    <row r="20" spans="1:8" ht="30" customHeight="1" x14ac:dyDescent="0.2">
      <c r="A20" s="440"/>
      <c r="B20" s="317" t="s">
        <v>432</v>
      </c>
      <c r="C20" s="595" t="s">
        <v>433</v>
      </c>
      <c r="D20" s="596"/>
      <c r="E20" s="597" t="s">
        <v>434</v>
      </c>
      <c r="F20" s="598"/>
      <c r="G20" s="597" t="s">
        <v>435</v>
      </c>
      <c r="H20" s="598"/>
    </row>
    <row r="21" spans="1:8" ht="30" customHeight="1" x14ac:dyDescent="0.2">
      <c r="A21" s="440"/>
      <c r="B21" s="317" t="s">
        <v>436</v>
      </c>
      <c r="C21" s="595" t="s">
        <v>205</v>
      </c>
      <c r="D21" s="596"/>
      <c r="E21" s="597" t="s">
        <v>207</v>
      </c>
      <c r="F21" s="598"/>
      <c r="G21" s="597" t="s">
        <v>215</v>
      </c>
      <c r="H21" s="598"/>
    </row>
    <row r="22" spans="1:8" ht="30" customHeight="1" x14ac:dyDescent="0.2">
      <c r="A22" s="440"/>
      <c r="B22" s="317" t="s">
        <v>86</v>
      </c>
      <c r="C22" s="595" t="s">
        <v>380</v>
      </c>
      <c r="D22" s="596"/>
      <c r="E22" s="597" t="s">
        <v>407</v>
      </c>
      <c r="F22" s="598"/>
      <c r="G22" s="597" t="s">
        <v>381</v>
      </c>
      <c r="H22" s="598"/>
    </row>
    <row r="23" spans="1:8" ht="30" customHeight="1" x14ac:dyDescent="0.2">
      <c r="A23" s="440"/>
      <c r="B23" s="317" t="s">
        <v>374</v>
      </c>
      <c r="C23" s="595" t="s">
        <v>468</v>
      </c>
      <c r="D23" s="596"/>
      <c r="E23" s="597" t="s">
        <v>344</v>
      </c>
      <c r="F23" s="598"/>
      <c r="G23" s="597" t="s">
        <v>488</v>
      </c>
      <c r="H23" s="598"/>
    </row>
    <row r="24" spans="1:8" ht="30" customHeight="1" x14ac:dyDescent="0.2">
      <c r="A24" s="440"/>
      <c r="B24" s="317" t="s">
        <v>169</v>
      </c>
      <c r="C24" s="595" t="s">
        <v>121</v>
      </c>
      <c r="D24" s="596"/>
      <c r="E24" s="597" t="s">
        <v>121</v>
      </c>
      <c r="F24" s="598"/>
      <c r="G24" s="597" t="s">
        <v>121</v>
      </c>
      <c r="H24" s="598"/>
    </row>
    <row r="25" spans="1:8" ht="30" customHeight="1" x14ac:dyDescent="0.2">
      <c r="A25" s="440"/>
      <c r="B25" s="317" t="s">
        <v>269</v>
      </c>
      <c r="C25" s="595" t="s">
        <v>202</v>
      </c>
      <c r="D25" s="596"/>
      <c r="E25" s="597" t="s">
        <v>202</v>
      </c>
      <c r="F25" s="598"/>
      <c r="G25" s="597" t="s">
        <v>202</v>
      </c>
      <c r="H25" s="598"/>
    </row>
    <row r="26" spans="1:8" ht="30" customHeight="1" x14ac:dyDescent="0.2">
      <c r="A26" s="440"/>
      <c r="B26" s="317" t="s">
        <v>553</v>
      </c>
      <c r="C26" s="595" t="s">
        <v>557</v>
      </c>
      <c r="D26" s="596"/>
      <c r="E26" s="597" t="s">
        <v>557</v>
      </c>
      <c r="F26" s="598"/>
      <c r="G26" s="597" t="s">
        <v>557</v>
      </c>
      <c r="H26" s="598"/>
    </row>
    <row r="27" spans="1:8" ht="30" customHeight="1" x14ac:dyDescent="0.2">
      <c r="A27" s="440"/>
      <c r="B27" s="317" t="s">
        <v>15</v>
      </c>
      <c r="C27" s="586" t="s">
        <v>270</v>
      </c>
      <c r="D27" s="583" t="s">
        <v>268</v>
      </c>
      <c r="E27" s="584" t="s">
        <v>270</v>
      </c>
      <c r="F27" s="585" t="s">
        <v>268</v>
      </c>
      <c r="G27" s="584" t="s">
        <v>270</v>
      </c>
      <c r="H27" s="585" t="s">
        <v>268</v>
      </c>
    </row>
    <row r="28" spans="1:8" ht="30" customHeight="1" x14ac:dyDescent="0.2">
      <c r="A28" s="440"/>
      <c r="B28" s="319" t="s">
        <v>16</v>
      </c>
      <c r="C28" s="595" t="s">
        <v>489</v>
      </c>
      <c r="D28" s="596" t="s">
        <v>39</v>
      </c>
      <c r="E28" s="597" t="s">
        <v>489</v>
      </c>
      <c r="F28" s="598" t="s">
        <v>39</v>
      </c>
      <c r="G28" s="597" t="s">
        <v>489</v>
      </c>
      <c r="H28" s="598" t="s">
        <v>39</v>
      </c>
    </row>
    <row r="29" spans="1:8" ht="30" customHeight="1" x14ac:dyDescent="0.2">
      <c r="A29" s="440"/>
      <c r="B29" s="320" t="s">
        <v>78</v>
      </c>
      <c r="C29" s="595" t="s">
        <v>490</v>
      </c>
      <c r="D29" s="596" t="s">
        <v>40</v>
      </c>
      <c r="E29" s="597" t="s">
        <v>490</v>
      </c>
      <c r="F29" s="598" t="s">
        <v>40</v>
      </c>
      <c r="G29" s="597" t="s">
        <v>490</v>
      </c>
      <c r="H29" s="598" t="s">
        <v>40</v>
      </c>
    </row>
    <row r="30" spans="1:8" ht="30" customHeight="1" x14ac:dyDescent="0.2">
      <c r="A30" s="440"/>
      <c r="B30" s="321" t="s">
        <v>79</v>
      </c>
      <c r="C30" s="595" t="s">
        <v>444</v>
      </c>
      <c r="D30" s="596" t="s">
        <v>41</v>
      </c>
      <c r="E30" s="597" t="s">
        <v>444</v>
      </c>
      <c r="F30" s="598" t="s">
        <v>41</v>
      </c>
      <c r="G30" s="597" t="s">
        <v>444</v>
      </c>
      <c r="H30" s="598" t="s">
        <v>41</v>
      </c>
    </row>
    <row r="31" spans="1:8" ht="30" customHeight="1" x14ac:dyDescent="0.2">
      <c r="A31" s="440"/>
      <c r="B31" s="322" t="s">
        <v>80</v>
      </c>
      <c r="C31" s="595" t="s">
        <v>444</v>
      </c>
      <c r="D31" s="596" t="s">
        <v>41</v>
      </c>
      <c r="E31" s="597" t="s">
        <v>444</v>
      </c>
      <c r="F31" s="598" t="s">
        <v>41</v>
      </c>
      <c r="G31" s="597" t="s">
        <v>444</v>
      </c>
      <c r="H31" s="598" t="s">
        <v>41</v>
      </c>
    </row>
    <row r="32" spans="1:8" ht="30" customHeight="1" x14ac:dyDescent="0.2">
      <c r="A32" s="440"/>
      <c r="B32" s="317" t="s">
        <v>35</v>
      </c>
      <c r="C32" s="595" t="s">
        <v>136</v>
      </c>
      <c r="D32" s="596" t="s">
        <v>42</v>
      </c>
      <c r="E32" s="597" t="s">
        <v>136</v>
      </c>
      <c r="F32" s="598" t="s">
        <v>42</v>
      </c>
      <c r="G32" s="597" t="s">
        <v>136</v>
      </c>
      <c r="H32" s="598" t="s">
        <v>42</v>
      </c>
    </row>
    <row r="33" spans="1:8" ht="30" customHeight="1" x14ac:dyDescent="0.2">
      <c r="A33" s="440"/>
      <c r="B33" s="317" t="s">
        <v>17</v>
      </c>
      <c r="C33" s="595" t="s">
        <v>20</v>
      </c>
      <c r="D33" s="596" t="s">
        <v>20</v>
      </c>
      <c r="E33" s="597" t="s">
        <v>20</v>
      </c>
      <c r="F33" s="598" t="s">
        <v>20</v>
      </c>
      <c r="G33" s="597" t="s">
        <v>20</v>
      </c>
      <c r="H33" s="598" t="s">
        <v>20</v>
      </c>
    </row>
    <row r="34" spans="1:8" ht="30" customHeight="1" x14ac:dyDescent="0.2">
      <c r="A34" s="440"/>
      <c r="B34" s="317" t="s">
        <v>18</v>
      </c>
      <c r="C34" s="595" t="s">
        <v>20</v>
      </c>
      <c r="D34" s="596" t="s">
        <v>20</v>
      </c>
      <c r="E34" s="597" t="s">
        <v>20</v>
      </c>
      <c r="F34" s="598" t="s">
        <v>20</v>
      </c>
      <c r="G34" s="597" t="s">
        <v>20</v>
      </c>
      <c r="H34" s="598" t="s">
        <v>20</v>
      </c>
    </row>
    <row r="35" spans="1:8" ht="30" customHeight="1" x14ac:dyDescent="0.2">
      <c r="A35" s="440"/>
      <c r="B35" s="319" t="s">
        <v>198</v>
      </c>
      <c r="C35" s="613" t="s">
        <v>21</v>
      </c>
      <c r="D35" s="614" t="s">
        <v>174</v>
      </c>
      <c r="E35" s="615" t="s">
        <v>21</v>
      </c>
      <c r="F35" s="616" t="s">
        <v>174</v>
      </c>
      <c r="G35" s="615" t="s">
        <v>21</v>
      </c>
      <c r="H35" s="616" t="s">
        <v>174</v>
      </c>
    </row>
    <row r="36" spans="1:8" ht="30" customHeight="1" x14ac:dyDescent="0.2">
      <c r="A36" s="440"/>
      <c r="B36" s="323" t="s">
        <v>203</v>
      </c>
      <c r="C36" s="617" t="s">
        <v>175</v>
      </c>
      <c r="D36" s="618" t="s">
        <v>21</v>
      </c>
      <c r="E36" s="580" t="s">
        <v>175</v>
      </c>
      <c r="F36" s="619" t="s">
        <v>21</v>
      </c>
      <c r="G36" s="580" t="s">
        <v>175</v>
      </c>
      <c r="H36" s="619" t="s">
        <v>21</v>
      </c>
    </row>
    <row r="37" spans="1:8" ht="30" customHeight="1" x14ac:dyDescent="0.2">
      <c r="A37" s="440"/>
      <c r="B37" s="343" t="s">
        <v>651</v>
      </c>
      <c r="C37" s="620" t="s">
        <v>20</v>
      </c>
      <c r="D37" s="621" t="s">
        <v>20</v>
      </c>
      <c r="E37" s="622" t="s">
        <v>20</v>
      </c>
      <c r="F37" s="623" t="s">
        <v>20</v>
      </c>
      <c r="G37" s="622" t="s">
        <v>20</v>
      </c>
      <c r="H37" s="623" t="s">
        <v>20</v>
      </c>
    </row>
    <row r="38" spans="1:8" ht="30" customHeight="1" thickBot="1" x14ac:dyDescent="0.25">
      <c r="A38" s="441"/>
      <c r="B38" s="324" t="s">
        <v>19</v>
      </c>
      <c r="C38" s="624" t="s">
        <v>176</v>
      </c>
      <c r="D38" s="625" t="s">
        <v>43</v>
      </c>
      <c r="E38" s="626" t="s">
        <v>176</v>
      </c>
      <c r="F38" s="627" t="s">
        <v>43</v>
      </c>
      <c r="G38" s="626" t="s">
        <v>176</v>
      </c>
      <c r="H38" s="627" t="s">
        <v>43</v>
      </c>
    </row>
    <row r="39" spans="1:8" ht="12.75" customHeight="1" x14ac:dyDescent="0.2">
      <c r="A39" s="285"/>
      <c r="C39" s="286"/>
      <c r="D39" s="286"/>
    </row>
    <row r="40" spans="1:8" ht="27.75" customHeight="1" x14ac:dyDescent="0.2">
      <c r="A40" s="285"/>
      <c r="B40" s="571" t="s">
        <v>69</v>
      </c>
      <c r="C40" s="572"/>
      <c r="D40" s="572"/>
      <c r="E40" s="571"/>
      <c r="F40" s="571"/>
      <c r="G40" s="571" t="s">
        <v>625</v>
      </c>
      <c r="H40" s="571"/>
    </row>
    <row r="41" spans="1:8" ht="32.25" customHeight="1" x14ac:dyDescent="0.2">
      <c r="A41" s="282"/>
      <c r="B41" s="284" t="s">
        <v>38</v>
      </c>
      <c r="F41" s="315"/>
      <c r="G41" s="316"/>
      <c r="H41" s="316"/>
    </row>
    <row r="42" spans="1:8" x14ac:dyDescent="0.2">
      <c r="A42" s="282"/>
    </row>
    <row r="43" spans="1:8" x14ac:dyDescent="0.2">
      <c r="A43" s="282"/>
    </row>
    <row r="44" spans="1:8" x14ac:dyDescent="0.2">
      <c r="A44" s="282"/>
    </row>
    <row r="45" spans="1:8" x14ac:dyDescent="0.2">
      <c r="A45" s="282"/>
    </row>
    <row r="46" spans="1:8" x14ac:dyDescent="0.2">
      <c r="A46" s="282"/>
    </row>
    <row r="47" spans="1:8" x14ac:dyDescent="0.2">
      <c r="A47" s="282"/>
    </row>
    <row r="48" spans="1:8" x14ac:dyDescent="0.2">
      <c r="A48" s="282"/>
    </row>
    <row r="49" spans="1:1" x14ac:dyDescent="0.2">
      <c r="A49" s="282"/>
    </row>
    <row r="50" spans="1:1" x14ac:dyDescent="0.2">
      <c r="A50" s="282"/>
    </row>
    <row r="51" spans="1:1" x14ac:dyDescent="0.2">
      <c r="A51" s="282"/>
    </row>
  </sheetData>
  <mergeCells count="91">
    <mergeCell ref="C38:D38"/>
    <mergeCell ref="E38:F38"/>
    <mergeCell ref="G38:H38"/>
    <mergeCell ref="C34:D34"/>
    <mergeCell ref="E34:F34"/>
    <mergeCell ref="G34:H34"/>
    <mergeCell ref="C37:D37"/>
    <mergeCell ref="E37:F37"/>
    <mergeCell ref="G37:H37"/>
    <mergeCell ref="C32:D32"/>
    <mergeCell ref="E32:F32"/>
    <mergeCell ref="G32:H32"/>
    <mergeCell ref="C33:D33"/>
    <mergeCell ref="E33:F33"/>
    <mergeCell ref="G33:H33"/>
    <mergeCell ref="C30:D30"/>
    <mergeCell ref="E30:F30"/>
    <mergeCell ref="G30:H30"/>
    <mergeCell ref="C31:D31"/>
    <mergeCell ref="E31:F31"/>
    <mergeCell ref="G31:H31"/>
    <mergeCell ref="C28:D28"/>
    <mergeCell ref="E28:F28"/>
    <mergeCell ref="G28:H28"/>
    <mergeCell ref="C29:D29"/>
    <mergeCell ref="E29:F29"/>
    <mergeCell ref="G29:H29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C22:D22"/>
    <mergeCell ref="E22:F22"/>
    <mergeCell ref="G22:H22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  <mergeCell ref="E19:F19"/>
    <mergeCell ref="G19:H19"/>
    <mergeCell ref="G15:H15"/>
    <mergeCell ref="C16:D16"/>
    <mergeCell ref="E16:F16"/>
    <mergeCell ref="G16:H16"/>
    <mergeCell ref="C17:D17"/>
    <mergeCell ref="E17:F17"/>
    <mergeCell ref="G17:H17"/>
    <mergeCell ref="A13:B13"/>
    <mergeCell ref="C13:D13"/>
    <mergeCell ref="E13:F13"/>
    <mergeCell ref="G13:H13"/>
    <mergeCell ref="A14:A38"/>
    <mergeCell ref="C14:D14"/>
    <mergeCell ref="E14:F14"/>
    <mergeCell ref="G14:H14"/>
    <mergeCell ref="C15:D15"/>
    <mergeCell ref="E15:F15"/>
    <mergeCell ref="A11:B11"/>
    <mergeCell ref="C11:D11"/>
    <mergeCell ref="E11:F11"/>
    <mergeCell ref="G11:H11"/>
    <mergeCell ref="A12:B12"/>
    <mergeCell ref="C12:D12"/>
    <mergeCell ref="E12:F12"/>
    <mergeCell ref="G12:H12"/>
    <mergeCell ref="A5:B5"/>
    <mergeCell ref="A6:B6"/>
    <mergeCell ref="A7:B7"/>
    <mergeCell ref="A8:B8"/>
    <mergeCell ref="A9:B9"/>
    <mergeCell ref="A10:B10"/>
    <mergeCell ref="G1:H1"/>
    <mergeCell ref="A2:B3"/>
    <mergeCell ref="C2:D2"/>
    <mergeCell ref="E2:F2"/>
    <mergeCell ref="G2:H2"/>
    <mergeCell ref="A4:B4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53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64EF7-8FE9-478B-9429-A0BF9C3A6C7B}">
  <dimension ref="B1:H31"/>
  <sheetViews>
    <sheetView zoomScale="130" zoomScaleNormal="130" workbookViewId="0">
      <selection activeCell="F8" sqref="F8"/>
    </sheetView>
  </sheetViews>
  <sheetFormatPr defaultRowHeight="13.2" x14ac:dyDescent="0.2"/>
  <cols>
    <col min="1" max="1" width="5" customWidth="1"/>
    <col min="5" max="5" width="13.109375" customWidth="1"/>
    <col min="6" max="8" width="11.21875" customWidth="1"/>
  </cols>
  <sheetData>
    <row r="1" spans="2:8" ht="27" customHeight="1" x14ac:dyDescent="0.2">
      <c r="G1" s="327">
        <f ca="1">+NOW()</f>
        <v>45259.73902789352</v>
      </c>
      <c r="H1" s="328"/>
    </row>
    <row r="2" spans="2:8" ht="19.8" x14ac:dyDescent="0.2">
      <c r="B2" s="55" t="s">
        <v>237</v>
      </c>
      <c r="C2" s="56" t="s">
        <v>589</v>
      </c>
      <c r="D2" s="57"/>
      <c r="E2" s="276" t="s">
        <v>233</v>
      </c>
      <c r="F2" s="279">
        <v>0.1</v>
      </c>
      <c r="G2" s="279">
        <v>0.2</v>
      </c>
      <c r="H2" s="279">
        <v>0.3</v>
      </c>
    </row>
    <row r="3" spans="2:8" ht="19.8" x14ac:dyDescent="0.2">
      <c r="B3" s="354" t="s">
        <v>231</v>
      </c>
      <c r="C3" s="353" t="s">
        <v>280</v>
      </c>
      <c r="D3" s="357"/>
      <c r="E3" s="277">
        <v>610</v>
      </c>
      <c r="F3" s="66">
        <f>ROUNDDOWN(E3*10.27,0)-ROUNDDOWN(ROUNDDOWN(E3*10.27,0)*0.9,0)</f>
        <v>627</v>
      </c>
      <c r="G3" s="66">
        <f>ROUNDDOWN(E3*10.27,0)-ROUNDDOWN(ROUNDDOWN(E3*10.27,0)*0.8,0)</f>
        <v>1253</v>
      </c>
      <c r="H3" s="281">
        <f t="shared" ref="H3:H10" si="0">+ROUNDDOWN(E3*10.27,0)-ROUNDDOWN(ROUNDDOWN(E3*10.27,0)*0.7,0)</f>
        <v>1880</v>
      </c>
    </row>
    <row r="4" spans="2:8" ht="19.8" x14ac:dyDescent="0.2">
      <c r="B4" s="355"/>
      <c r="C4" s="353" t="s">
        <v>281</v>
      </c>
      <c r="D4" s="357"/>
      <c r="E4" s="277">
        <v>768</v>
      </c>
      <c r="F4" s="66">
        <f>ROUNDDOWN(E4*10.27,0)-ROUNDDOWN(ROUNDDOWN(E4*10.27,0)*0.9,0)</f>
        <v>789</v>
      </c>
      <c r="G4" s="66">
        <f>ROUNDDOWN(E4*10.27,0)-ROUNDDOWN(ROUNDDOWN(E4*10.27,0)*0.8,0)</f>
        <v>1578</v>
      </c>
      <c r="H4" s="281">
        <f t="shared" si="0"/>
        <v>2367</v>
      </c>
    </row>
    <row r="5" spans="2:8" ht="19.8" x14ac:dyDescent="0.2">
      <c r="B5" s="355"/>
      <c r="C5" s="353" t="s">
        <v>230</v>
      </c>
      <c r="D5" s="357"/>
      <c r="E5" s="193">
        <v>827</v>
      </c>
      <c r="F5" s="280">
        <f>+ROUNDDOWN(E5*10.27,0)-ROUNDDOWN(ROUNDDOWN(E5*10.27,0)*0.9,0)</f>
        <v>850</v>
      </c>
      <c r="G5" s="281">
        <f>+ROUNDDOWN(E5*10.27,0)-ROUNDDOWN(ROUNDDOWN(E5*10.27,0)*0.8,0)</f>
        <v>1699</v>
      </c>
      <c r="H5" s="281">
        <f t="shared" si="0"/>
        <v>2548</v>
      </c>
    </row>
    <row r="6" spans="2:8" ht="19.8" x14ac:dyDescent="0.2">
      <c r="B6" s="355"/>
      <c r="C6" s="353" t="s">
        <v>229</v>
      </c>
      <c r="D6" s="357"/>
      <c r="E6" s="193">
        <v>876</v>
      </c>
      <c r="F6" s="280">
        <f>+(ROUNDDOWN($E6*10.27,0)-(ROUNDDOWN(ROUNDDOWN($E6*10.27,0)*0.9,0)))</f>
        <v>900</v>
      </c>
      <c r="G6" s="281">
        <f>+(ROUNDDOWN(E6*10.27,0)-(ROUNDDOWN(ROUNDDOWN(E6*10.27,0)*0.8,0)))</f>
        <v>1800</v>
      </c>
      <c r="H6" s="281">
        <f t="shared" si="0"/>
        <v>2699</v>
      </c>
    </row>
    <row r="7" spans="2:8" ht="19.8" x14ac:dyDescent="0.2">
      <c r="B7" s="355"/>
      <c r="C7" s="353" t="s">
        <v>228</v>
      </c>
      <c r="D7" s="357"/>
      <c r="E7" s="278">
        <v>939</v>
      </c>
      <c r="F7" s="280">
        <f>+ROUNDDOWN($E7*10.27,0)-ROUNDDOWN((ROUNDDOWN($E7*10.27,0))*0.9,0)</f>
        <v>965</v>
      </c>
      <c r="G7" s="281">
        <f>+ROUNDDOWN(E7*10.27,0)-(ROUNDDOWN(ROUNDDOWN(E7*10.27,0)*0.8,0))</f>
        <v>1929</v>
      </c>
      <c r="H7" s="281">
        <f t="shared" si="0"/>
        <v>2893</v>
      </c>
    </row>
    <row r="8" spans="2:8" ht="19.8" x14ac:dyDescent="0.2">
      <c r="B8" s="355"/>
      <c r="C8" s="353" t="s">
        <v>227</v>
      </c>
      <c r="D8" s="357"/>
      <c r="E8" s="278">
        <v>991</v>
      </c>
      <c r="F8" s="281">
        <f>+ROUNDDOWN($E8*10.27,0)-ROUNDDOWN((ROUNDDOWN($E8*10.27,0))*0.9,0)</f>
        <v>1018</v>
      </c>
      <c r="G8" s="281">
        <f>+ROUNDDOWN(E8*10.27,0)-ROUNDDOWN(ROUNDDOWN(E8*10.27,0)*0.8,0)</f>
        <v>2036</v>
      </c>
      <c r="H8" s="281">
        <f t="shared" si="0"/>
        <v>3054</v>
      </c>
    </row>
    <row r="9" spans="2:8" ht="19.8" x14ac:dyDescent="0.2">
      <c r="B9" s="356"/>
      <c r="C9" s="353" t="s">
        <v>226</v>
      </c>
      <c r="D9" s="357"/>
      <c r="E9" s="278">
        <v>1045</v>
      </c>
      <c r="F9" s="281">
        <f>+ROUNDDOWN($E9*10.27,0)-(ROUNDDOWN(ROUNDDOWN($E9*10.27,0)*0.9,0))</f>
        <v>1074</v>
      </c>
      <c r="G9" s="281">
        <f>+ROUNDDOWN(E9*10.27,0)-(ROUNDDOWN(ROUNDDOWN(E9*10.27,0)*0.8,0))</f>
        <v>2147</v>
      </c>
      <c r="H9" s="281">
        <f t="shared" si="0"/>
        <v>3220</v>
      </c>
    </row>
    <row r="10" spans="2:8" ht="19.8" x14ac:dyDescent="0.2">
      <c r="B10" s="354" t="s">
        <v>232</v>
      </c>
      <c r="C10" s="353" t="s">
        <v>280</v>
      </c>
      <c r="D10" s="357"/>
      <c r="E10" s="278">
        <v>577</v>
      </c>
      <c r="F10" s="281">
        <f>+ROUNDDOWN($E10*10.27,0)-ROUNDDOWN(ROUNDDOWN($E10*10.27,0)*0.9,0)</f>
        <v>593</v>
      </c>
      <c r="G10" s="281">
        <f>+ROUNDDOWN($E10*10.27,0)-ROUNDDOWN(ROUNDDOWN($E10*10.27,0)*0.8,0)</f>
        <v>1185</v>
      </c>
      <c r="H10" s="281">
        <f t="shared" si="0"/>
        <v>1778</v>
      </c>
    </row>
    <row r="11" spans="2:8" ht="19.8" x14ac:dyDescent="0.2">
      <c r="B11" s="355"/>
      <c r="C11" s="353" t="s">
        <v>281</v>
      </c>
      <c r="D11" s="357"/>
      <c r="E11" s="278">
        <v>721</v>
      </c>
      <c r="F11" s="281">
        <f>ROUNDDOWN($E11*10.27,0)-ROUNDDOWN(ROUNDDOWN($E11*10.27,0)*0.9,0)</f>
        <v>741</v>
      </c>
      <c r="G11" s="281">
        <f>ROUNDDOWN($E11*10.27,0)-ROUNDDOWN(ROUNDDOWN($E11*10.27,0)*0.8,0)</f>
        <v>1481</v>
      </c>
      <c r="H11" s="281">
        <f t="shared" ref="H11:H16" si="1">ROUNDDOWN(E11*10.27,0)-ROUNDDOWN(ROUNDDOWN(E11*10.27,0)*0.7,0)</f>
        <v>2222</v>
      </c>
    </row>
    <row r="12" spans="2:8" ht="19.8" x14ac:dyDescent="0.2">
      <c r="B12" s="355"/>
      <c r="C12" s="353" t="s">
        <v>230</v>
      </c>
      <c r="D12" s="357"/>
      <c r="E12" s="193">
        <v>752</v>
      </c>
      <c r="F12" s="281">
        <f>ROUNDDOWN($E12*10.27,0)-ROUNDDOWN(ROUNDDOWN($E12*10.27,0)*0.9,0)</f>
        <v>773</v>
      </c>
      <c r="G12" s="281">
        <f>ROUNDDOWN($E12*10.27,0)-ROUNDDOWN(ROUNDDOWN($E12*10.27,0)*0.8,0)</f>
        <v>1545</v>
      </c>
      <c r="H12" s="281">
        <f t="shared" si="1"/>
        <v>2317</v>
      </c>
    </row>
    <row r="13" spans="2:8" ht="19.8" x14ac:dyDescent="0.2">
      <c r="B13" s="355"/>
      <c r="C13" s="353" t="s">
        <v>229</v>
      </c>
      <c r="D13" s="357"/>
      <c r="E13" s="193">
        <v>799</v>
      </c>
      <c r="F13" s="281">
        <f>+ROUNDDOWN($E13*10.27,0)-ROUNDDOWN(ROUNDDOWN($E13*10.27,0)*0.9,0)</f>
        <v>821</v>
      </c>
      <c r="G13" s="281">
        <f>+ROUNDDOWN($E13*10.27,0)-ROUNDDOWN(ROUNDDOWN($E13*10.27,0)*0.8,0)</f>
        <v>1641</v>
      </c>
      <c r="H13" s="281">
        <f t="shared" si="1"/>
        <v>2462</v>
      </c>
    </row>
    <row r="14" spans="2:8" ht="19.8" x14ac:dyDescent="0.2">
      <c r="B14" s="355"/>
      <c r="C14" s="353" t="s">
        <v>228</v>
      </c>
      <c r="D14" s="357"/>
      <c r="E14" s="193">
        <v>861</v>
      </c>
      <c r="F14" s="281">
        <f>ROUNDDOWN($E14*10.27,0)-ROUNDDOWN(ROUNDDOWN($E14*10.27,0)*0.9,0)</f>
        <v>885</v>
      </c>
      <c r="G14" s="281">
        <f>ROUNDDOWN($E14*10.27,0)-ROUNDDOWN(ROUNDDOWN($E14*10.27,0)*0.8,0)</f>
        <v>1769</v>
      </c>
      <c r="H14" s="281">
        <f t="shared" si="1"/>
        <v>2653</v>
      </c>
    </row>
    <row r="15" spans="2:8" ht="19.8" x14ac:dyDescent="0.2">
      <c r="B15" s="355"/>
      <c r="C15" s="353" t="s">
        <v>227</v>
      </c>
      <c r="D15" s="357"/>
      <c r="E15" s="193">
        <v>914</v>
      </c>
      <c r="F15" s="281">
        <f>ROUNDDOWN($E15*10.27,0)-ROUNDDOWN(ROUNDDOWN($E15*10.27,0)*0.9,0)</f>
        <v>939</v>
      </c>
      <c r="G15" s="281">
        <f>+ROUNDDOWN($E15*10.27,0)-ROUNDDOWN(ROUNDDOWN($E15*10.27,0)*0.8,0)</f>
        <v>1878</v>
      </c>
      <c r="H15" s="281">
        <f t="shared" si="1"/>
        <v>2816</v>
      </c>
    </row>
    <row r="16" spans="2:8" ht="19.8" x14ac:dyDescent="0.2">
      <c r="B16" s="356"/>
      <c r="C16" s="353" t="s">
        <v>226</v>
      </c>
      <c r="D16" s="357"/>
      <c r="E16" s="278">
        <v>966</v>
      </c>
      <c r="F16" s="281">
        <f>ROUNDDOWN($E16*10.27,0)-ROUNDDOWN(ROUNDDOWN($E16*10.27,0)*0.9,0)</f>
        <v>992</v>
      </c>
      <c r="G16" s="281">
        <f>+ROUNDDOWN($E16*10.27,0)-ROUNDDOWN(ROUNDDOWN($E16*10.27,0)*0.8,0)</f>
        <v>1984</v>
      </c>
      <c r="H16" s="281">
        <f t="shared" si="1"/>
        <v>2976</v>
      </c>
    </row>
    <row r="19" spans="3:4" x14ac:dyDescent="0.2">
      <c r="C19">
        <v>4</v>
      </c>
      <c r="D19">
        <v>385</v>
      </c>
    </row>
    <row r="20" spans="3:4" x14ac:dyDescent="0.2">
      <c r="C20">
        <v>5</v>
      </c>
      <c r="D20">
        <v>400</v>
      </c>
    </row>
    <row r="21" spans="3:4" x14ac:dyDescent="0.2">
      <c r="C21">
        <v>6</v>
      </c>
      <c r="D21">
        <v>411</v>
      </c>
    </row>
    <row r="22" spans="3:4" x14ac:dyDescent="0.2">
      <c r="C22">
        <v>7</v>
      </c>
      <c r="D22">
        <v>450</v>
      </c>
    </row>
    <row r="23" spans="3:4" x14ac:dyDescent="0.2">
      <c r="C23">
        <v>8</v>
      </c>
      <c r="D23">
        <v>423</v>
      </c>
    </row>
    <row r="24" spans="3:4" x14ac:dyDescent="0.2">
      <c r="C24">
        <v>9</v>
      </c>
      <c r="D24">
        <v>424</v>
      </c>
    </row>
    <row r="25" spans="3:4" x14ac:dyDescent="0.2">
      <c r="C25">
        <v>10</v>
      </c>
      <c r="D25">
        <v>426</v>
      </c>
    </row>
    <row r="26" spans="3:4" x14ac:dyDescent="0.2">
      <c r="C26">
        <v>11</v>
      </c>
      <c r="D26">
        <v>441</v>
      </c>
    </row>
    <row r="27" spans="3:4" x14ac:dyDescent="0.2">
      <c r="C27">
        <v>12</v>
      </c>
      <c r="D27">
        <v>466</v>
      </c>
    </row>
    <row r="28" spans="3:4" x14ac:dyDescent="0.2">
      <c r="C28">
        <v>1</v>
      </c>
      <c r="D28">
        <v>415</v>
      </c>
    </row>
    <row r="29" spans="3:4" x14ac:dyDescent="0.2">
      <c r="C29">
        <v>2</v>
      </c>
      <c r="D29">
        <v>444</v>
      </c>
    </row>
    <row r="30" spans="3:4" x14ac:dyDescent="0.2">
      <c r="C30">
        <v>3</v>
      </c>
      <c r="D30">
        <v>444</v>
      </c>
    </row>
    <row r="31" spans="3:4" x14ac:dyDescent="0.2">
      <c r="D31">
        <f>AVERAGE(D19:D30)</f>
        <v>427.41666666666669</v>
      </c>
    </row>
  </sheetData>
  <mergeCells count="16">
    <mergeCell ref="B10:B16"/>
    <mergeCell ref="C10:D10"/>
    <mergeCell ref="C11:D11"/>
    <mergeCell ref="C12:D12"/>
    <mergeCell ref="C13:D13"/>
    <mergeCell ref="C14:D14"/>
    <mergeCell ref="C15:D15"/>
    <mergeCell ref="C16:D16"/>
    <mergeCell ref="B3:B9"/>
    <mergeCell ref="C3:D3"/>
    <mergeCell ref="C4:D4"/>
    <mergeCell ref="C5:D5"/>
    <mergeCell ref="C6:D6"/>
    <mergeCell ref="C7:D7"/>
    <mergeCell ref="C8:D8"/>
    <mergeCell ref="C9:D9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令和3年</vt:lpstr>
      <vt:lpstr>令和5年</vt:lpstr>
      <vt:lpstr>入所</vt:lpstr>
      <vt:lpstr>入所 (2)</vt:lpstr>
      <vt:lpstr>入所_20231101</vt:lpstr>
      <vt:lpstr>入所_20231201</vt:lpstr>
      <vt:lpstr>短期 (3)</vt:lpstr>
      <vt:lpstr>短期_20231201</vt:lpstr>
      <vt:lpstr>Sheet1</vt:lpstr>
      <vt:lpstr>通リハ</vt:lpstr>
      <vt:lpstr>短期</vt:lpstr>
      <vt:lpstr>短期 (2)</vt:lpstr>
      <vt:lpstr>新料金</vt:lpstr>
      <vt:lpstr>ロング</vt:lpstr>
      <vt:lpstr>ｓｓ</vt:lpstr>
      <vt:lpstr>Sheet2</vt:lpstr>
      <vt:lpstr>Sheet3</vt:lpstr>
      <vt:lpstr>令和3年!Print_Area</vt:lpstr>
      <vt:lpstr>令和5年!Print_Area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正陽 岡田</cp:lastModifiedBy>
  <cp:lastPrinted>2023-11-29T08:31:56Z</cp:lastPrinted>
  <dcterms:created xsi:type="dcterms:W3CDTF">2012-05-11T01:29:22Z</dcterms:created>
  <dcterms:modified xsi:type="dcterms:W3CDTF">2023-11-29T08:44:12Z</dcterms:modified>
</cp:coreProperties>
</file>